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X00-FILE01-FS05\Folders\lz276975\Documents\přílohy_Petrová Zuzana\"/>
    </mc:Choice>
  </mc:AlternateContent>
  <bookViews>
    <workbookView xWindow="0" yWindow="0" windowWidth="28800" windowHeight="13020"/>
  </bookViews>
  <sheets>
    <sheet name="Policist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85" i="2" l="1"/>
  <c r="AF85" i="2"/>
  <c r="AD85" i="2"/>
  <c r="AC85" i="2"/>
  <c r="AA85" i="2"/>
  <c r="X85" i="2"/>
  <c r="W85" i="2"/>
  <c r="U85" i="2"/>
  <c r="T85" i="2"/>
  <c r="R85" i="2"/>
  <c r="O85" i="2"/>
  <c r="N85" i="2"/>
  <c r="L85" i="2"/>
  <c r="K85" i="2"/>
  <c r="I85" i="2"/>
  <c r="H85" i="2"/>
  <c r="F85" i="2"/>
  <c r="E85" i="2"/>
  <c r="C85" i="2"/>
  <c r="B85" i="2"/>
  <c r="AH84" i="2"/>
  <c r="AE84" i="2"/>
  <c r="Z84" i="2"/>
  <c r="AB84" i="2" s="1"/>
  <c r="Y84" i="2"/>
  <c r="V84" i="2"/>
  <c r="S84" i="2"/>
  <c r="P84" i="2"/>
  <c r="M84" i="2"/>
  <c r="J84" i="2"/>
  <c r="G84" i="2"/>
  <c r="D84" i="2"/>
  <c r="AH83" i="2"/>
  <c r="AE83" i="2"/>
  <c r="AB83" i="2"/>
  <c r="Y83" i="2"/>
  <c r="V83" i="2"/>
  <c r="S83" i="2"/>
  <c r="P83" i="2"/>
  <c r="M83" i="2"/>
  <c r="J83" i="2"/>
  <c r="G83" i="2"/>
  <c r="D83" i="2"/>
  <c r="AH82" i="2"/>
  <c r="AE82" i="2"/>
  <c r="Z82" i="2"/>
  <c r="AB82" i="2" s="1"/>
  <c r="Y82" i="2"/>
  <c r="V82" i="2"/>
  <c r="S82" i="2"/>
  <c r="P82" i="2"/>
  <c r="M82" i="2"/>
  <c r="J82" i="2"/>
  <c r="G82" i="2"/>
  <c r="D82" i="2"/>
  <c r="AH81" i="2"/>
  <c r="AE81" i="2"/>
  <c r="AB81" i="2"/>
  <c r="Y81" i="2"/>
  <c r="V81" i="2"/>
  <c r="S81" i="2"/>
  <c r="P81" i="2"/>
  <c r="M81" i="2"/>
  <c r="J81" i="2"/>
  <c r="G81" i="2"/>
  <c r="D81" i="2"/>
  <c r="AH80" i="2"/>
  <c r="AE80" i="2"/>
  <c r="Z80" i="2"/>
  <c r="AB80" i="2" s="1"/>
  <c r="Y80" i="2"/>
  <c r="V80" i="2"/>
  <c r="S80" i="2"/>
  <c r="P80" i="2"/>
  <c r="M80" i="2"/>
  <c r="J80" i="2"/>
  <c r="G80" i="2"/>
  <c r="D80" i="2"/>
  <c r="AH79" i="2"/>
  <c r="AE79" i="2"/>
  <c r="Z79" i="2"/>
  <c r="AB79" i="2" s="1"/>
  <c r="Y79" i="2"/>
  <c r="V79" i="2"/>
  <c r="S79" i="2"/>
  <c r="P79" i="2"/>
  <c r="M79" i="2"/>
  <c r="J79" i="2"/>
  <c r="G79" i="2"/>
  <c r="D79" i="2"/>
  <c r="AH78" i="2"/>
  <c r="AE78" i="2"/>
  <c r="Z78" i="2"/>
  <c r="AB78" i="2" s="1"/>
  <c r="Y78" i="2"/>
  <c r="V78" i="2"/>
  <c r="S78" i="2"/>
  <c r="P78" i="2"/>
  <c r="M78" i="2"/>
  <c r="J78" i="2"/>
  <c r="G78" i="2"/>
  <c r="D78" i="2"/>
  <c r="AH77" i="2"/>
  <c r="AE77" i="2"/>
  <c r="Z77" i="2"/>
  <c r="AB77" i="2" s="1"/>
  <c r="Y77" i="2"/>
  <c r="V77" i="2"/>
  <c r="S77" i="2"/>
  <c r="P77" i="2"/>
  <c r="M77" i="2"/>
  <c r="J77" i="2"/>
  <c r="G77" i="2"/>
  <c r="D77" i="2"/>
  <c r="AH76" i="2"/>
  <c r="AE76" i="2"/>
  <c r="Z76" i="2"/>
  <c r="AB76" i="2" s="1"/>
  <c r="Y76" i="2"/>
  <c r="V76" i="2"/>
  <c r="S76" i="2"/>
  <c r="P76" i="2"/>
  <c r="M76" i="2"/>
  <c r="J76" i="2"/>
  <c r="G76" i="2"/>
  <c r="D76" i="2"/>
  <c r="AH75" i="2"/>
  <c r="AE75" i="2"/>
  <c r="Z75" i="2"/>
  <c r="AB75" i="2" s="1"/>
  <c r="Y75" i="2"/>
  <c r="V75" i="2"/>
  <c r="S75" i="2"/>
  <c r="P75" i="2"/>
  <c r="M75" i="2"/>
  <c r="J75" i="2"/>
  <c r="G75" i="2"/>
  <c r="D75" i="2"/>
  <c r="AH74" i="2"/>
  <c r="AE74" i="2"/>
  <c r="Z74" i="2"/>
  <c r="AB74" i="2" s="1"/>
  <c r="Y74" i="2"/>
  <c r="V74" i="2"/>
  <c r="S74" i="2"/>
  <c r="P74" i="2"/>
  <c r="M74" i="2"/>
  <c r="J74" i="2"/>
  <c r="G74" i="2"/>
  <c r="D74" i="2"/>
  <c r="AH73" i="2"/>
  <c r="AE73" i="2"/>
  <c r="Z73" i="2"/>
  <c r="AB73" i="2" s="1"/>
  <c r="Y73" i="2"/>
  <c r="V73" i="2"/>
  <c r="P73" i="2"/>
  <c r="M73" i="2"/>
  <c r="J73" i="2"/>
  <c r="G73" i="2"/>
  <c r="D73" i="2"/>
  <c r="AH72" i="2"/>
  <c r="AE72" i="2"/>
  <c r="Z72" i="2"/>
  <c r="AB72" i="2" s="1"/>
  <c r="Y72" i="2"/>
  <c r="V72" i="2"/>
  <c r="S72" i="2"/>
  <c r="P72" i="2"/>
  <c r="M72" i="2"/>
  <c r="J72" i="2"/>
  <c r="G72" i="2"/>
  <c r="D72" i="2"/>
  <c r="AH71" i="2"/>
  <c r="AE71" i="2"/>
  <c r="AB71" i="2"/>
  <c r="Y71" i="2"/>
  <c r="V71" i="2"/>
  <c r="S71" i="2"/>
  <c r="P71" i="2"/>
  <c r="M71" i="2"/>
  <c r="J71" i="2"/>
  <c r="G71" i="2"/>
  <c r="D71" i="2"/>
  <c r="D85" i="2" l="1"/>
  <c r="Y85" i="2"/>
  <c r="G85" i="2"/>
  <c r="AE85" i="2"/>
  <c r="P85" i="2"/>
  <c r="M85" i="2"/>
  <c r="J85" i="2"/>
  <c r="V85" i="2"/>
  <c r="AH85" i="2"/>
  <c r="Z85" i="2"/>
  <c r="Q85" i="2"/>
  <c r="AB85" i="2"/>
  <c r="S73" i="2"/>
  <c r="S85" i="2" s="1"/>
  <c r="H18" i="2" l="1"/>
  <c r="H17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Q43" i="2"/>
  <c r="G62" i="2"/>
  <c r="G61" i="2"/>
  <c r="G19" i="2"/>
  <c r="F19" i="2"/>
  <c r="E19" i="2"/>
  <c r="D19" i="2"/>
  <c r="C19" i="2"/>
  <c r="B19" i="2"/>
  <c r="F63" i="2"/>
  <c r="E63" i="2"/>
  <c r="D63" i="2"/>
  <c r="C63" i="2"/>
  <c r="B63" i="2"/>
  <c r="H19" i="2" l="1"/>
  <c r="Q45" i="2"/>
  <c r="G63" i="2"/>
  <c r="Q39" i="2"/>
  <c r="Q38" i="2"/>
  <c r="Q34" i="2"/>
  <c r="Q33" i="2"/>
  <c r="P35" i="2"/>
  <c r="G57" i="2" l="1"/>
  <c r="G56" i="2"/>
  <c r="G58" i="2" s="1"/>
  <c r="C58" i="2"/>
  <c r="D58" i="2"/>
  <c r="E58" i="2"/>
  <c r="F58" i="2"/>
  <c r="B58" i="2"/>
  <c r="G52" i="2"/>
  <c r="G51" i="2"/>
  <c r="C53" i="2"/>
  <c r="D53" i="2"/>
  <c r="E53" i="2"/>
  <c r="F53" i="2"/>
  <c r="B53" i="2"/>
  <c r="H13" i="2"/>
  <c r="H12" i="2"/>
  <c r="C14" i="2"/>
  <c r="D14" i="2"/>
  <c r="E14" i="2"/>
  <c r="F14" i="2"/>
  <c r="G14" i="2"/>
  <c r="B14" i="2"/>
  <c r="H8" i="2"/>
  <c r="H7" i="2"/>
  <c r="C9" i="2"/>
  <c r="D9" i="2"/>
  <c r="E9" i="2"/>
  <c r="F9" i="2"/>
  <c r="G9" i="2"/>
  <c r="B9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B40" i="2"/>
  <c r="G53" i="2" l="1"/>
  <c r="H14" i="2"/>
  <c r="H9" i="2"/>
  <c r="Q40" i="2"/>
  <c r="Q35" i="2"/>
</calcChain>
</file>

<file path=xl/sharedStrings.xml><?xml version="1.0" encoding="utf-8"?>
<sst xmlns="http://schemas.openxmlformats.org/spreadsheetml/2006/main" count="189" uniqueCount="76">
  <si>
    <t>střední vzdělání bez maturity</t>
  </si>
  <si>
    <t>střední vzdělání s maturitou</t>
  </si>
  <si>
    <t>vyšší odborné vzdělání</t>
  </si>
  <si>
    <t>bakalářské vzdělání</t>
  </si>
  <si>
    <t>vysokoškolské vzdělání</t>
  </si>
  <si>
    <t>Celkový součet</t>
  </si>
  <si>
    <t>Mužské</t>
  </si>
  <si>
    <t>Ženské</t>
  </si>
  <si>
    <t>do 20 let</t>
  </si>
  <si>
    <t>20 - 29</t>
  </si>
  <si>
    <t>30 - 39</t>
  </si>
  <si>
    <t>40 - 49</t>
  </si>
  <si>
    <t>50 - 59</t>
  </si>
  <si>
    <t>nad 60 let</t>
  </si>
  <si>
    <t>muži</t>
  </si>
  <si>
    <t>ženy</t>
  </si>
  <si>
    <t>brig. generál</t>
  </si>
  <si>
    <t>kpt.</t>
  </si>
  <si>
    <t>mjr.</t>
  </si>
  <si>
    <t>npor.</t>
  </si>
  <si>
    <t>nprap.</t>
  </si>
  <si>
    <t>nstržm.</t>
  </si>
  <si>
    <t>plk.</t>
  </si>
  <si>
    <t>por.</t>
  </si>
  <si>
    <t>pplk.</t>
  </si>
  <si>
    <t>ppor.</t>
  </si>
  <si>
    <t>pprap.</t>
  </si>
  <si>
    <t>prap.</t>
  </si>
  <si>
    <t>stržm.</t>
  </si>
  <si>
    <t>rtn.</t>
  </si>
  <si>
    <t>genmjr.</t>
  </si>
  <si>
    <t>d)</t>
  </si>
  <si>
    <t>e)</t>
  </si>
  <si>
    <t>Krajské ředitelství policie hl.m. Prahy</t>
  </si>
  <si>
    <t>Krajské ředitelství policie Středočeského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</si>
  <si>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</si>
  <si>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</si>
  <si>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</si>
  <si>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</si>
  <si>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Krajské ředitelství policie Jihomoravského kraje</t>
  </si>
  <si>
    <t>Krajské ředitelství policie Moravskoslezského kraje</t>
  </si>
  <si>
    <t>Krajské ředitelství policie Karlovarského kraje</t>
  </si>
  <si>
    <t>Krajské ředitelství policie Libereckého kraje</t>
  </si>
  <si>
    <t>Krajské ředitelství policie Pardubického kraje</t>
  </si>
  <si>
    <t>Krajské ředitelství policie kraje Vysočina</t>
  </si>
  <si>
    <t>Krajské ředitelství policie Zlínského kraje</t>
  </si>
  <si>
    <t>Krajské ředitelství policie Olomouckého kraje</t>
  </si>
  <si>
    <t>Plán</t>
  </si>
  <si>
    <t>Skutečnost</t>
  </si>
  <si>
    <t>Rozdíl</t>
  </si>
  <si>
    <t>[3]</t>
  </si>
  <si>
    <t>[1]</t>
  </si>
  <si>
    <t>a) + b)</t>
  </si>
  <si>
    <t>c)</t>
  </si>
  <si>
    <t>[4]</t>
  </si>
  <si>
    <t>odchod na vlastní žádost</t>
  </si>
  <si>
    <t>rozhodnutím bezpečnostního sboru</t>
  </si>
  <si>
    <t xml:space="preserve">ostatní </t>
  </si>
  <si>
    <t>I - IX 2020</t>
  </si>
  <si>
    <t>I-IX 2020</t>
  </si>
  <si>
    <t>po 0-9 letech</t>
  </si>
  <si>
    <t>po 10-14 letech</t>
  </si>
  <si>
    <t>po 15-19 letech</t>
  </si>
  <si>
    <t>po 20-29 letech</t>
  </si>
  <si>
    <t>po 30 a více letech</t>
  </si>
  <si>
    <t>Rok</t>
  </si>
  <si>
    <t>[2]</t>
  </si>
  <si>
    <t>Skončení služebního poměru dle Zákona č. 361/2003 Sb. § 42 odst. 1/m podle délky služby</t>
  </si>
  <si>
    <t>Struktura policistů dle pohlaví a věku v letech 2018-2020</t>
  </si>
  <si>
    <t>Struktura policistů dle pohlaví a hodností v letech 2018-2020</t>
  </si>
  <si>
    <t>Struktura policistů dle pohlaví a vzdělání v letech 2018-2020</t>
  </si>
  <si>
    <t>Plánované a skutečné stavy policistů 2010-2020</t>
  </si>
  <si>
    <t>Ukončení služebního poměru policistů 2010-2020</t>
  </si>
  <si>
    <t>[5]</t>
  </si>
  <si>
    <t>Náborový příspěvek upravuje ustanovení § 135a zákona č. 361/2003 Sb., o služebním poměru příslušníků bezpečnostních sborů, které je účinné od 1.1.2018 s tím, že nejdříve mohl být náborový příspěvek vyplacen po uplynutí 6měsíční zkušební doby, tudíž k 1.7.2018.</t>
  </si>
  <si>
    <t>Celkový objem vyčerpaných finančních prostředků na platy příslušníků Policie ČR - příloha č.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</si>
</sst>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11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0" xfId="0" applyAlignment="1">
      <alignment vertical="center"/>
    </xf>
    <xf numFmtId="0" fontId="3" fillId="0" borderId="7" xfId="0" applyFont="1" applyBorder="1"/>
    <xf numFmtId="0" fontId="1" fillId="0" borderId="15" xfId="0" applyFont="1" applyBorder="1"/>
    <xf numFmtId="0" fontId="3" fillId="0" borderId="8" xfId="0" applyFont="1" applyBorder="1"/>
    <xf numFmtId="0" fontId="3" fillId="0" borderId="6" xfId="0" applyFont="1" applyBorder="1"/>
    <xf numFmtId="0" fontId="2" fillId="0" borderId="10" xfId="0" applyFont="1" applyBorder="1"/>
    <xf numFmtId="0" fontId="2" fillId="0" borderId="12" xfId="0" applyFont="1" applyBorder="1"/>
    <xf numFmtId="0" fontId="0" fillId="0" borderId="14" xfId="0" applyBorder="1"/>
    <xf numFmtId="0" fontId="1" fillId="0" borderId="0" xfId="0" applyFont="1" applyFill="1" applyBorder="1"/>
    <xf numFmtId="0" fontId="0" fillId="0" borderId="0" xfId="0" applyFill="1"/>
    <xf numFmtId="14" fontId="2" fillId="2" borderId="1" xfId="0" applyNumberFormat="1" applyFont="1" applyFill="1" applyBorder="1"/>
    <xf numFmtId="0" fontId="1" fillId="2" borderId="5" xfId="0" applyFont="1" applyFill="1" applyBorder="1"/>
    <xf numFmtId="0" fontId="1" fillId="2" borderId="9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14" fontId="1" fillId="2" borderId="18" xfId="0" applyNumberFormat="1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3" xfId="0" applyFont="1" applyFill="1" applyBorder="1"/>
    <xf numFmtId="0" fontId="1" fillId="2" borderId="3" xfId="0" applyFont="1" applyFill="1" applyBorder="1"/>
    <xf numFmtId="0" fontId="1" fillId="2" borderId="2" xfId="0" applyFont="1" applyFill="1" applyBorder="1"/>
    <xf numFmtId="0" fontId="1" fillId="2" borderId="4" xfId="0" applyFont="1" applyFill="1" applyBorder="1"/>
    <xf numFmtId="14" fontId="1" fillId="2" borderId="1" xfId="0" applyNumberFormat="1" applyFont="1" applyFill="1" applyBorder="1"/>
    <xf numFmtId="0" fontId="2" fillId="2" borderId="5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Fill="1" applyBorder="1"/>
    <xf numFmtId="49" fontId="1" fillId="2" borderId="3" xfId="0" applyNumberFormat="1" applyFont="1" applyFill="1" applyBorder="1"/>
    <xf numFmtId="49" fontId="1" fillId="2" borderId="4" xfId="0" applyNumberFormat="1" applyFont="1" applyFill="1" applyBorder="1"/>
    <xf numFmtId="0" fontId="1" fillId="0" borderId="14" xfId="0" applyFont="1" applyBorder="1"/>
    <xf numFmtId="0" fontId="1" fillId="0" borderId="15" xfId="0" applyFont="1" applyBorder="1" applyAlignment="1">
      <alignment horizontal="right"/>
    </xf>
    <xf numFmtId="0" fontId="0" fillId="0" borderId="12" xfId="0" applyBorder="1"/>
    <xf numFmtId="3" fontId="0" fillId="2" borderId="7" xfId="0" applyNumberFormat="1" applyFill="1" applyBorder="1"/>
    <xf numFmtId="3" fontId="4" fillId="0" borderId="7" xfId="0" applyNumberFormat="1" applyFont="1" applyFill="1" applyBorder="1" applyAlignment="1"/>
    <xf numFmtId="3" fontId="0" fillId="0" borderId="7" xfId="0" applyNumberFormat="1" applyFill="1" applyBorder="1"/>
    <xf numFmtId="3" fontId="0" fillId="0" borderId="7" xfId="0" applyNumberFormat="1" applyBorder="1"/>
    <xf numFmtId="3" fontId="0" fillId="0" borderId="7" xfId="0" applyNumberFormat="1" applyFill="1" applyBorder="1" applyAlignment="1"/>
    <xf numFmtId="1" fontId="0" fillId="2" borderId="7" xfId="0" applyNumberFormat="1" applyFill="1" applyBorder="1" applyAlignment="1"/>
    <xf numFmtId="3" fontId="0" fillId="2" borderId="7" xfId="0" applyNumberFormat="1" applyFill="1" applyBorder="1" applyAlignment="1"/>
    <xf numFmtId="1" fontId="0" fillId="2" borderId="7" xfId="0" applyNumberFormat="1" applyFill="1" applyBorder="1" applyAlignment="1">
      <alignment horizontal="right"/>
    </xf>
    <xf numFmtId="3" fontId="0" fillId="0" borderId="7" xfId="0" applyNumberFormat="1" applyFill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3" fontId="3" fillId="2" borderId="7" xfId="0" applyNumberFormat="1" applyFont="1" applyFill="1" applyBorder="1"/>
    <xf numFmtId="0" fontId="0" fillId="0" borderId="13" xfId="0" applyFill="1" applyBorder="1"/>
    <xf numFmtId="0" fontId="5" fillId="0" borderId="14" xfId="0" applyFont="1" applyFill="1" applyBorder="1" applyAlignment="1"/>
    <xf numFmtId="3" fontId="0" fillId="2" borderId="8" xfId="0" applyNumberFormat="1" applyFill="1" applyBorder="1"/>
    <xf numFmtId="0" fontId="0" fillId="2" borderId="19" xfId="0" applyFill="1" applyBorder="1"/>
    <xf numFmtId="14" fontId="1" fillId="2" borderId="20" xfId="0" applyNumberFormat="1" applyFont="1" applyFill="1" applyBorder="1" applyAlignment="1">
      <alignment horizontal="center"/>
    </xf>
    <xf numFmtId="14" fontId="1" fillId="2" borderId="21" xfId="0" applyNumberFormat="1" applyFont="1" applyFill="1" applyBorder="1" applyAlignment="1">
      <alignment horizontal="center"/>
    </xf>
    <xf numFmtId="0" fontId="1" fillId="0" borderId="22" xfId="0" applyFont="1" applyFill="1" applyBorder="1"/>
    <xf numFmtId="1" fontId="1" fillId="2" borderId="23" xfId="0" applyNumberFormat="1" applyFont="1" applyFill="1" applyBorder="1"/>
    <xf numFmtId="3" fontId="1" fillId="2" borderId="23" xfId="0" applyNumberFormat="1" applyFont="1" applyFill="1" applyBorder="1"/>
    <xf numFmtId="3" fontId="1" fillId="0" borderId="23" xfId="0" applyNumberFormat="1" applyFont="1" applyBorder="1"/>
    <xf numFmtId="3" fontId="1" fillId="2" borderId="24" xfId="0" applyNumberFormat="1" applyFont="1" applyFill="1" applyBorder="1"/>
    <xf numFmtId="0" fontId="5" fillId="0" borderId="13" xfId="0" applyFont="1" applyFill="1" applyBorder="1" applyAlignment="1"/>
    <xf numFmtId="1" fontId="4" fillId="2" borderId="3" xfId="0" applyNumberFormat="1" applyFont="1" applyFill="1" applyBorder="1" applyAlignment="1"/>
    <xf numFmtId="3" fontId="0" fillId="2" borderId="3" xfId="0" applyNumberFormat="1" applyFill="1" applyBorder="1"/>
    <xf numFmtId="3" fontId="4" fillId="0" borderId="3" xfId="0" applyNumberFormat="1" applyFont="1" applyFill="1" applyBorder="1" applyAlignment="1"/>
    <xf numFmtId="3" fontId="0" fillId="0" borderId="3" xfId="0" applyNumberFormat="1" applyFill="1" applyBorder="1"/>
    <xf numFmtId="3" fontId="4" fillId="2" borderId="3" xfId="0" applyNumberFormat="1" applyFont="1" applyFill="1" applyBorder="1" applyAlignment="1"/>
    <xf numFmtId="3" fontId="0" fillId="0" borderId="3" xfId="0" applyNumberFormat="1" applyBorder="1"/>
    <xf numFmtId="3" fontId="0" fillId="0" borderId="3" xfId="0" applyNumberFormat="1" applyFill="1" applyBorder="1" applyAlignment="1"/>
    <xf numFmtId="3" fontId="0" fillId="2" borderId="4" xfId="0" applyNumberFormat="1" applyFill="1" applyBorder="1"/>
    <xf numFmtId="0" fontId="5" fillId="0" borderId="15" xfId="0" applyFont="1" applyFill="1" applyBorder="1" applyAlignment="1"/>
    <xf numFmtId="1" fontId="0" fillId="2" borderId="11" xfId="0" applyNumberFormat="1" applyFill="1" applyBorder="1" applyAlignment="1"/>
    <xf numFmtId="3" fontId="0" fillId="2" borderId="11" xfId="0" applyNumberFormat="1" applyFill="1" applyBorder="1"/>
    <xf numFmtId="3" fontId="0" fillId="0" borderId="11" xfId="0" applyNumberFormat="1" applyFill="1" applyBorder="1" applyAlignment="1"/>
    <xf numFmtId="3" fontId="0" fillId="0" borderId="11" xfId="0" applyNumberFormat="1" applyFill="1" applyBorder="1"/>
    <xf numFmtId="3" fontId="0" fillId="2" borderId="11" xfId="0" applyNumberFormat="1" applyFill="1" applyBorder="1" applyAlignment="1"/>
    <xf numFmtId="3" fontId="0" fillId="0" borderId="11" xfId="0" applyNumberFormat="1" applyBorder="1"/>
    <xf numFmtId="3" fontId="0" fillId="2" borderId="12" xfId="0" applyNumberFormat="1" applyFill="1" applyBorder="1"/>
    <xf numFmtId="0" fontId="1" fillId="2" borderId="4" xfId="0" applyFont="1" applyFill="1" applyBorder="1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4" fontId="1" fillId="2" borderId="3" xfId="0" applyNumberFormat="1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E7EBFF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97"/>
  <sheetViews>
    <sheetView tabSelected="1" zoomScaleNormal="100" workbookViewId="0">
      <selection activeCell="E66" sqref="E66"/>
    </sheetView>
  </sheetViews>
  <sheetFormatPr defaultRowHeight="15" x14ac:dyDescent="0.25"/>
  <cols>
    <col min="1" max="1" width="48.5703125" bestFit="1" customWidth="1"/>
    <col min="2" max="17" width="13.7109375" customWidth="1"/>
  </cols>
  <sheetData>
    <row r="2" spans="1:8" x14ac:dyDescent="0.25">
      <c r="A2" s="1" t="s">
        <v>51</v>
      </c>
    </row>
    <row r="3" spans="1:8" ht="14.25" customHeight="1" x14ac:dyDescent="0.25">
      <c r="A3" s="17" t="s">
        <v>52</v>
      </c>
    </row>
    <row r="4" spans="1:8" ht="14.25" customHeight="1" x14ac:dyDescent="0.25"/>
    <row r="5" spans="1:8" ht="14.25" customHeight="1" thickBot="1" x14ac:dyDescent="0.3">
      <c r="A5" s="85" t="s">
        <v>68</v>
      </c>
      <c r="B5" s="85"/>
      <c r="C5" s="85"/>
      <c r="D5" s="85"/>
      <c r="E5" s="85"/>
      <c r="F5" s="85"/>
      <c r="G5" s="85"/>
      <c r="H5" s="85"/>
    </row>
    <row r="6" spans="1:8" ht="14.25" customHeight="1" x14ac:dyDescent="0.25">
      <c r="A6" s="32">
        <v>43101</v>
      </c>
      <c r="B6" s="34" t="s">
        <v>8</v>
      </c>
      <c r="C6" s="35" t="s">
        <v>9</v>
      </c>
      <c r="D6" s="35" t="s">
        <v>10</v>
      </c>
      <c r="E6" s="35" t="s">
        <v>11</v>
      </c>
      <c r="F6" s="35" t="s">
        <v>12</v>
      </c>
      <c r="G6" s="35" t="s">
        <v>13</v>
      </c>
      <c r="H6" s="36" t="s">
        <v>5</v>
      </c>
    </row>
    <row r="7" spans="1:8" ht="14.25" customHeight="1" x14ac:dyDescent="0.25">
      <c r="A7" s="33" t="s">
        <v>14</v>
      </c>
      <c r="B7" s="13">
        <v>46</v>
      </c>
      <c r="C7" s="10">
        <v>5364</v>
      </c>
      <c r="D7" s="10">
        <v>11992</v>
      </c>
      <c r="E7" s="10">
        <v>11535</v>
      </c>
      <c r="F7" s="10">
        <v>4356</v>
      </c>
      <c r="G7" s="10">
        <v>504</v>
      </c>
      <c r="H7" s="12">
        <f>SUM(B7:G7)</f>
        <v>33797</v>
      </c>
    </row>
    <row r="8" spans="1:8" ht="14.25" customHeight="1" x14ac:dyDescent="0.25">
      <c r="A8" s="33" t="s">
        <v>15</v>
      </c>
      <c r="B8" s="13">
        <v>4</v>
      </c>
      <c r="C8" s="10">
        <v>869</v>
      </c>
      <c r="D8" s="10">
        <v>2179</v>
      </c>
      <c r="E8" s="10">
        <v>2208</v>
      </c>
      <c r="F8" s="10">
        <v>871</v>
      </c>
      <c r="G8" s="10">
        <v>112</v>
      </c>
      <c r="H8" s="12">
        <f>SUM(B8:G8)</f>
        <v>6243</v>
      </c>
    </row>
    <row r="9" spans="1:8" ht="14.25" customHeight="1" thickBot="1" x14ac:dyDescent="0.3">
      <c r="A9" s="21" t="s">
        <v>5</v>
      </c>
      <c r="B9" s="14">
        <f t="shared" ref="B9:H9" si="0">SUM(B7:B8)</f>
        <v>50</v>
      </c>
      <c r="C9" s="14">
        <f t="shared" si="0"/>
        <v>6233</v>
      </c>
      <c r="D9" s="14">
        <f t="shared" si="0"/>
        <v>14171</v>
      </c>
      <c r="E9" s="14">
        <f t="shared" si="0"/>
        <v>13743</v>
      </c>
      <c r="F9" s="14">
        <f t="shared" si="0"/>
        <v>5227</v>
      </c>
      <c r="G9" s="14">
        <f t="shared" si="0"/>
        <v>616</v>
      </c>
      <c r="H9" s="15">
        <f t="shared" si="0"/>
        <v>40040</v>
      </c>
    </row>
    <row r="10" spans="1:8" ht="3.4" customHeight="1" thickBot="1" x14ac:dyDescent="0.3">
      <c r="A10" s="1"/>
      <c r="B10" s="9"/>
      <c r="C10" s="9"/>
      <c r="D10" s="9"/>
      <c r="E10" s="9"/>
      <c r="F10" s="9"/>
      <c r="G10" s="9"/>
      <c r="H10" s="9"/>
    </row>
    <row r="11" spans="1:8" ht="14.25" customHeight="1" x14ac:dyDescent="0.25">
      <c r="A11" s="32">
        <v>43466</v>
      </c>
      <c r="B11" s="34" t="s">
        <v>8</v>
      </c>
      <c r="C11" s="35" t="s">
        <v>9</v>
      </c>
      <c r="D11" s="35" t="s">
        <v>10</v>
      </c>
      <c r="E11" s="35" t="s">
        <v>11</v>
      </c>
      <c r="F11" s="35" t="s">
        <v>12</v>
      </c>
      <c r="G11" s="35" t="s">
        <v>13</v>
      </c>
      <c r="H11" s="36" t="s">
        <v>5</v>
      </c>
    </row>
    <row r="12" spans="1:8" ht="14.25" customHeight="1" x14ac:dyDescent="0.25">
      <c r="A12" s="33" t="s">
        <v>14</v>
      </c>
      <c r="B12" s="13">
        <v>68</v>
      </c>
      <c r="C12" s="10">
        <v>5093</v>
      </c>
      <c r="D12" s="10">
        <v>11452</v>
      </c>
      <c r="E12" s="10">
        <v>12051</v>
      </c>
      <c r="F12" s="10">
        <v>4656</v>
      </c>
      <c r="G12" s="10">
        <v>579</v>
      </c>
      <c r="H12" s="12">
        <f>SUM(B12:G12)</f>
        <v>33899</v>
      </c>
    </row>
    <row r="13" spans="1:8" ht="14.25" customHeight="1" x14ac:dyDescent="0.25">
      <c r="A13" s="33" t="s">
        <v>15</v>
      </c>
      <c r="B13" s="13">
        <v>7</v>
      </c>
      <c r="C13" s="10">
        <v>877</v>
      </c>
      <c r="D13" s="10">
        <v>2171</v>
      </c>
      <c r="E13" s="10">
        <v>2310</v>
      </c>
      <c r="F13" s="10">
        <v>908</v>
      </c>
      <c r="G13" s="10">
        <v>117</v>
      </c>
      <c r="H13" s="12">
        <f>SUM(B13:G13)</f>
        <v>6390</v>
      </c>
    </row>
    <row r="14" spans="1:8" ht="14.25" customHeight="1" thickBot="1" x14ac:dyDescent="0.3">
      <c r="A14" s="21" t="s">
        <v>5</v>
      </c>
      <c r="B14" s="14">
        <f t="shared" ref="B14:H14" si="1">SUM(B12:B13)</f>
        <v>75</v>
      </c>
      <c r="C14" s="14">
        <f t="shared" si="1"/>
        <v>5970</v>
      </c>
      <c r="D14" s="14">
        <f t="shared" si="1"/>
        <v>13623</v>
      </c>
      <c r="E14" s="14">
        <f t="shared" si="1"/>
        <v>14361</v>
      </c>
      <c r="F14" s="14">
        <f t="shared" si="1"/>
        <v>5564</v>
      </c>
      <c r="G14" s="14">
        <f t="shared" si="1"/>
        <v>696</v>
      </c>
      <c r="H14" s="14">
        <f t="shared" si="1"/>
        <v>40289</v>
      </c>
    </row>
    <row r="15" spans="1:8" ht="3.4" customHeight="1" thickBot="1" x14ac:dyDescent="0.3"/>
    <row r="16" spans="1:8" x14ac:dyDescent="0.25">
      <c r="A16" s="32">
        <v>43831</v>
      </c>
      <c r="B16" s="34" t="s">
        <v>8</v>
      </c>
      <c r="C16" s="35" t="s">
        <v>9</v>
      </c>
      <c r="D16" s="35" t="s">
        <v>10</v>
      </c>
      <c r="E16" s="35" t="s">
        <v>11</v>
      </c>
      <c r="F16" s="35" t="s">
        <v>12</v>
      </c>
      <c r="G16" s="35" t="s">
        <v>13</v>
      </c>
      <c r="H16" s="36" t="s">
        <v>5</v>
      </c>
    </row>
    <row r="17" spans="1:17" x14ac:dyDescent="0.25">
      <c r="A17" s="33" t="s">
        <v>14</v>
      </c>
      <c r="B17" s="13">
        <v>67</v>
      </c>
      <c r="C17" s="10">
        <v>5157</v>
      </c>
      <c r="D17" s="10">
        <v>10786</v>
      </c>
      <c r="E17" s="10">
        <v>12244</v>
      </c>
      <c r="F17" s="10">
        <v>4766</v>
      </c>
      <c r="G17" s="10">
        <v>588</v>
      </c>
      <c r="H17" s="12">
        <f>SUM(B17:G17)</f>
        <v>33608</v>
      </c>
    </row>
    <row r="18" spans="1:17" x14ac:dyDescent="0.25">
      <c r="A18" s="33" t="s">
        <v>15</v>
      </c>
      <c r="B18" s="13">
        <v>16</v>
      </c>
      <c r="C18" s="10">
        <v>901</v>
      </c>
      <c r="D18" s="10">
        <v>2045</v>
      </c>
      <c r="E18" s="10">
        <v>2474</v>
      </c>
      <c r="F18" s="10">
        <v>951</v>
      </c>
      <c r="G18" s="10">
        <v>118</v>
      </c>
      <c r="H18" s="12">
        <f>SUM(B18:G18)</f>
        <v>6505</v>
      </c>
    </row>
    <row r="19" spans="1:17" ht="15.75" thickBot="1" x14ac:dyDescent="0.3">
      <c r="A19" s="21" t="s">
        <v>5</v>
      </c>
      <c r="B19" s="14">
        <f t="shared" ref="B19:H19" si="2">SUM(B17:B18)</f>
        <v>83</v>
      </c>
      <c r="C19" s="14">
        <f t="shared" si="2"/>
        <v>6058</v>
      </c>
      <c r="D19" s="14">
        <f t="shared" si="2"/>
        <v>12831</v>
      </c>
      <c r="E19" s="14">
        <f t="shared" si="2"/>
        <v>14718</v>
      </c>
      <c r="F19" s="14">
        <f t="shared" si="2"/>
        <v>5717</v>
      </c>
      <c r="G19" s="14">
        <f t="shared" si="2"/>
        <v>706</v>
      </c>
      <c r="H19" s="14">
        <f t="shared" si="2"/>
        <v>40113</v>
      </c>
    </row>
    <row r="22" spans="1:17" x14ac:dyDescent="0.25">
      <c r="A22" s="1" t="s">
        <v>53</v>
      </c>
    </row>
    <row r="23" spans="1:17" ht="15.75" thickBot="1" x14ac:dyDescent="0.3">
      <c r="A23" s="1" t="s">
        <v>67</v>
      </c>
    </row>
    <row r="24" spans="1:17" x14ac:dyDescent="0.25">
      <c r="A24" s="28" t="s">
        <v>65</v>
      </c>
      <c r="B24" s="39" t="s">
        <v>60</v>
      </c>
      <c r="C24" s="39" t="s">
        <v>61</v>
      </c>
      <c r="D24" s="39" t="s">
        <v>62</v>
      </c>
      <c r="E24" s="39" t="s">
        <v>63</v>
      </c>
      <c r="F24" s="40" t="s">
        <v>64</v>
      </c>
      <c r="G24" s="37"/>
      <c r="H24" s="37"/>
    </row>
    <row r="25" spans="1:17" x14ac:dyDescent="0.25">
      <c r="A25" s="41">
        <v>2018</v>
      </c>
      <c r="B25" s="2">
        <v>235</v>
      </c>
      <c r="C25" s="2">
        <v>63</v>
      </c>
      <c r="D25" s="2">
        <v>163</v>
      </c>
      <c r="E25" s="2">
        <v>455</v>
      </c>
      <c r="F25" s="4">
        <v>138</v>
      </c>
    </row>
    <row r="26" spans="1:17" ht="14.25" customHeight="1" x14ac:dyDescent="0.25">
      <c r="A26" s="41">
        <v>2019</v>
      </c>
      <c r="B26" s="2">
        <v>189</v>
      </c>
      <c r="C26" s="2">
        <v>72</v>
      </c>
      <c r="D26" s="2">
        <v>190</v>
      </c>
      <c r="E26" s="2">
        <v>829</v>
      </c>
      <c r="F26" s="4">
        <v>304</v>
      </c>
    </row>
    <row r="27" spans="1:17" ht="15.75" thickBot="1" x14ac:dyDescent="0.3">
      <c r="A27" s="42" t="s">
        <v>59</v>
      </c>
      <c r="B27" s="5">
        <v>79</v>
      </c>
      <c r="C27" s="5">
        <v>39</v>
      </c>
      <c r="D27" s="5">
        <v>124</v>
      </c>
      <c r="E27" s="5">
        <v>627</v>
      </c>
      <c r="F27" s="43">
        <v>193</v>
      </c>
    </row>
    <row r="30" spans="1:17" x14ac:dyDescent="0.25">
      <c r="A30" s="1" t="s">
        <v>31</v>
      </c>
    </row>
    <row r="31" spans="1:17" ht="15.75" thickBot="1" x14ac:dyDescent="0.3">
      <c r="A31" s="84" t="s">
        <v>69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</row>
    <row r="32" spans="1:17" x14ac:dyDescent="0.25">
      <c r="A32" s="25">
        <v>43101</v>
      </c>
      <c r="B32" s="28" t="s">
        <v>29</v>
      </c>
      <c r="C32" s="29" t="s">
        <v>28</v>
      </c>
      <c r="D32" s="29" t="s">
        <v>21</v>
      </c>
      <c r="E32" s="29" t="s">
        <v>26</v>
      </c>
      <c r="F32" s="29" t="s">
        <v>27</v>
      </c>
      <c r="G32" s="29" t="s">
        <v>20</v>
      </c>
      <c r="H32" s="29" t="s">
        <v>25</v>
      </c>
      <c r="I32" s="29" t="s">
        <v>23</v>
      </c>
      <c r="J32" s="29" t="s">
        <v>19</v>
      </c>
      <c r="K32" s="29" t="s">
        <v>17</v>
      </c>
      <c r="L32" s="29" t="s">
        <v>18</v>
      </c>
      <c r="M32" s="29" t="s">
        <v>24</v>
      </c>
      <c r="N32" s="29" t="s">
        <v>22</v>
      </c>
      <c r="O32" s="29" t="s">
        <v>16</v>
      </c>
      <c r="P32" s="30" t="s">
        <v>30</v>
      </c>
      <c r="Q32" s="31" t="s">
        <v>5</v>
      </c>
    </row>
    <row r="33" spans="1:17" x14ac:dyDescent="0.25">
      <c r="A33" s="26" t="s">
        <v>6</v>
      </c>
      <c r="B33" s="16">
        <v>0</v>
      </c>
      <c r="C33" s="2">
        <v>1014</v>
      </c>
      <c r="D33" s="2">
        <v>2094</v>
      </c>
      <c r="E33" s="2">
        <v>5203</v>
      </c>
      <c r="F33" s="2">
        <v>8493</v>
      </c>
      <c r="G33" s="2">
        <v>6524</v>
      </c>
      <c r="H33" s="2">
        <v>416</v>
      </c>
      <c r="I33" s="2">
        <v>3951</v>
      </c>
      <c r="J33" s="2">
        <v>1783</v>
      </c>
      <c r="K33" s="2">
        <v>2635</v>
      </c>
      <c r="L33" s="2">
        <v>474</v>
      </c>
      <c r="M33" s="2">
        <v>601</v>
      </c>
      <c r="N33" s="2">
        <v>603</v>
      </c>
      <c r="O33" s="2">
        <v>5</v>
      </c>
      <c r="P33" s="3">
        <v>1</v>
      </c>
      <c r="Q33" s="4">
        <f>SUM(B32:P33)</f>
        <v>33797</v>
      </c>
    </row>
    <row r="34" spans="1:17" x14ac:dyDescent="0.25">
      <c r="A34" s="26" t="s">
        <v>7</v>
      </c>
      <c r="B34" s="16">
        <v>0</v>
      </c>
      <c r="C34" s="2">
        <v>233</v>
      </c>
      <c r="D34" s="2">
        <v>348</v>
      </c>
      <c r="E34" s="2">
        <v>696</v>
      </c>
      <c r="F34" s="2">
        <v>1171</v>
      </c>
      <c r="G34" s="2">
        <v>1273</v>
      </c>
      <c r="H34" s="2">
        <v>12</v>
      </c>
      <c r="I34" s="2">
        <v>1239</v>
      </c>
      <c r="J34" s="2">
        <v>162</v>
      </c>
      <c r="K34" s="2">
        <v>764</v>
      </c>
      <c r="L34" s="2">
        <v>70</v>
      </c>
      <c r="M34" s="2">
        <v>209</v>
      </c>
      <c r="N34" s="2">
        <v>66</v>
      </c>
      <c r="O34" s="2">
        <v>0</v>
      </c>
      <c r="P34" s="3">
        <v>0</v>
      </c>
      <c r="Q34" s="4">
        <f>SUM(B34:P34)</f>
        <v>6243</v>
      </c>
    </row>
    <row r="35" spans="1:17" ht="15.75" thickBot="1" x14ac:dyDescent="0.3">
      <c r="A35" s="27" t="s">
        <v>5</v>
      </c>
      <c r="B35" s="11">
        <v>0</v>
      </c>
      <c r="C35" s="6">
        <f t="shared" ref="C35:O35" si="3">SUM(C33:C34)</f>
        <v>1247</v>
      </c>
      <c r="D35" s="6">
        <f t="shared" si="3"/>
        <v>2442</v>
      </c>
      <c r="E35" s="6">
        <f t="shared" si="3"/>
        <v>5899</v>
      </c>
      <c r="F35" s="6">
        <f t="shared" si="3"/>
        <v>9664</v>
      </c>
      <c r="G35" s="6">
        <f t="shared" si="3"/>
        <v>7797</v>
      </c>
      <c r="H35" s="6">
        <f t="shared" si="3"/>
        <v>428</v>
      </c>
      <c r="I35" s="6">
        <f t="shared" si="3"/>
        <v>5190</v>
      </c>
      <c r="J35" s="6">
        <f t="shared" si="3"/>
        <v>1945</v>
      </c>
      <c r="K35" s="6">
        <f t="shared" si="3"/>
        <v>3399</v>
      </c>
      <c r="L35" s="6">
        <f t="shared" si="3"/>
        <v>544</v>
      </c>
      <c r="M35" s="6">
        <f t="shared" si="3"/>
        <v>810</v>
      </c>
      <c r="N35" s="6">
        <f t="shared" si="3"/>
        <v>669</v>
      </c>
      <c r="O35" s="6">
        <f t="shared" si="3"/>
        <v>5</v>
      </c>
      <c r="P35" s="6">
        <f>SUM(P33:P34)</f>
        <v>1</v>
      </c>
      <c r="Q35" s="8">
        <f>SUM(Q33:Q34)</f>
        <v>40040</v>
      </c>
    </row>
    <row r="36" spans="1:17" ht="3.4" customHeight="1" thickBot="1" x14ac:dyDescent="0.3"/>
    <row r="37" spans="1:17" x14ac:dyDescent="0.25">
      <c r="A37" s="25">
        <v>43466</v>
      </c>
      <c r="B37" s="28" t="s">
        <v>29</v>
      </c>
      <c r="C37" s="29" t="s">
        <v>28</v>
      </c>
      <c r="D37" s="29" t="s">
        <v>21</v>
      </c>
      <c r="E37" s="29" t="s">
        <v>26</v>
      </c>
      <c r="F37" s="29" t="s">
        <v>27</v>
      </c>
      <c r="G37" s="29" t="s">
        <v>20</v>
      </c>
      <c r="H37" s="29" t="s">
        <v>25</v>
      </c>
      <c r="I37" s="29" t="s">
        <v>23</v>
      </c>
      <c r="J37" s="29" t="s">
        <v>19</v>
      </c>
      <c r="K37" s="29" t="s">
        <v>17</v>
      </c>
      <c r="L37" s="29" t="s">
        <v>18</v>
      </c>
      <c r="M37" s="29" t="s">
        <v>24</v>
      </c>
      <c r="N37" s="29" t="s">
        <v>22</v>
      </c>
      <c r="O37" s="29" t="s">
        <v>16</v>
      </c>
      <c r="P37" s="29" t="s">
        <v>30</v>
      </c>
      <c r="Q37" s="31" t="s">
        <v>5</v>
      </c>
    </row>
    <row r="38" spans="1:17" x14ac:dyDescent="0.25">
      <c r="A38" s="26" t="s">
        <v>6</v>
      </c>
      <c r="B38" s="16">
        <v>14</v>
      </c>
      <c r="C38" s="2">
        <v>1193</v>
      </c>
      <c r="D38" s="2">
        <v>1740</v>
      </c>
      <c r="E38" s="2">
        <v>5033</v>
      </c>
      <c r="F38" s="2">
        <v>8554</v>
      </c>
      <c r="G38" s="2">
        <v>6653</v>
      </c>
      <c r="H38" s="2">
        <v>451</v>
      </c>
      <c r="I38" s="2">
        <v>4027</v>
      </c>
      <c r="J38" s="2">
        <v>1785</v>
      </c>
      <c r="K38" s="2">
        <v>2706</v>
      </c>
      <c r="L38" s="2">
        <v>504</v>
      </c>
      <c r="M38" s="2">
        <v>620</v>
      </c>
      <c r="N38" s="2">
        <v>611</v>
      </c>
      <c r="O38" s="2">
        <v>8</v>
      </c>
      <c r="P38" s="2">
        <v>0</v>
      </c>
      <c r="Q38" s="4">
        <f>SUM(B38:P38)</f>
        <v>33899</v>
      </c>
    </row>
    <row r="39" spans="1:17" x14ac:dyDescent="0.25">
      <c r="A39" s="26" t="s">
        <v>7</v>
      </c>
      <c r="B39" s="16">
        <v>2</v>
      </c>
      <c r="C39" s="2">
        <v>292</v>
      </c>
      <c r="D39" s="2">
        <v>291</v>
      </c>
      <c r="E39" s="2">
        <v>667</v>
      </c>
      <c r="F39" s="2">
        <v>1211</v>
      </c>
      <c r="G39" s="2">
        <v>1310</v>
      </c>
      <c r="H39" s="2">
        <v>18</v>
      </c>
      <c r="I39" s="2">
        <v>1270</v>
      </c>
      <c r="J39" s="2">
        <v>169</v>
      </c>
      <c r="K39" s="2">
        <v>798</v>
      </c>
      <c r="L39" s="2">
        <v>73</v>
      </c>
      <c r="M39" s="2">
        <v>224</v>
      </c>
      <c r="N39" s="2">
        <v>65</v>
      </c>
      <c r="O39" s="2">
        <v>0</v>
      </c>
      <c r="P39" s="2">
        <v>0</v>
      </c>
      <c r="Q39" s="4">
        <f>SUM(B39:P39)</f>
        <v>6390</v>
      </c>
    </row>
    <row r="40" spans="1:17" ht="15.75" thickBot="1" x14ac:dyDescent="0.3">
      <c r="A40" s="27" t="s">
        <v>5</v>
      </c>
      <c r="B40" s="11">
        <f>SUM(B38:B39)</f>
        <v>16</v>
      </c>
      <c r="C40" s="7">
        <f t="shared" ref="C40:O40" si="4">SUM(C38:C39)</f>
        <v>1485</v>
      </c>
      <c r="D40" s="7">
        <f t="shared" si="4"/>
        <v>2031</v>
      </c>
      <c r="E40" s="7">
        <f t="shared" si="4"/>
        <v>5700</v>
      </c>
      <c r="F40" s="7">
        <f t="shared" si="4"/>
        <v>9765</v>
      </c>
      <c r="G40" s="7">
        <f t="shared" si="4"/>
        <v>7963</v>
      </c>
      <c r="H40" s="7">
        <f t="shared" si="4"/>
        <v>469</v>
      </c>
      <c r="I40" s="7">
        <f t="shared" si="4"/>
        <v>5297</v>
      </c>
      <c r="J40" s="7">
        <f t="shared" si="4"/>
        <v>1954</v>
      </c>
      <c r="K40" s="7">
        <f t="shared" si="4"/>
        <v>3504</v>
      </c>
      <c r="L40" s="7">
        <f t="shared" si="4"/>
        <v>577</v>
      </c>
      <c r="M40" s="7">
        <f t="shared" si="4"/>
        <v>844</v>
      </c>
      <c r="N40" s="7">
        <f t="shared" si="4"/>
        <v>676</v>
      </c>
      <c r="O40" s="7">
        <f t="shared" si="4"/>
        <v>8</v>
      </c>
      <c r="P40" s="5">
        <v>0</v>
      </c>
      <c r="Q40" s="8">
        <f>SUM(Q38:Q39)</f>
        <v>40289</v>
      </c>
    </row>
    <row r="41" spans="1:17" ht="3.4" customHeight="1" thickBot="1" x14ac:dyDescent="0.3"/>
    <row r="42" spans="1:17" x14ac:dyDescent="0.25">
      <c r="A42" s="25">
        <v>43831</v>
      </c>
      <c r="B42" s="28" t="s">
        <v>29</v>
      </c>
      <c r="C42" s="29" t="s">
        <v>28</v>
      </c>
      <c r="D42" s="29" t="s">
        <v>21</v>
      </c>
      <c r="E42" s="29" t="s">
        <v>26</v>
      </c>
      <c r="F42" s="29" t="s">
        <v>27</v>
      </c>
      <c r="G42" s="29" t="s">
        <v>20</v>
      </c>
      <c r="H42" s="29" t="s">
        <v>25</v>
      </c>
      <c r="I42" s="29" t="s">
        <v>23</v>
      </c>
      <c r="J42" s="29" t="s">
        <v>19</v>
      </c>
      <c r="K42" s="29" t="s">
        <v>17</v>
      </c>
      <c r="L42" s="29" t="s">
        <v>18</v>
      </c>
      <c r="M42" s="29" t="s">
        <v>24</v>
      </c>
      <c r="N42" s="29" t="s">
        <v>22</v>
      </c>
      <c r="O42" s="29" t="s">
        <v>16</v>
      </c>
      <c r="P42" s="29" t="s">
        <v>30</v>
      </c>
      <c r="Q42" s="31" t="s">
        <v>5</v>
      </c>
    </row>
    <row r="43" spans="1:17" x14ac:dyDescent="0.25">
      <c r="A43" s="26" t="s">
        <v>6</v>
      </c>
      <c r="B43" s="16">
        <v>25</v>
      </c>
      <c r="C43" s="2">
        <v>1236</v>
      </c>
      <c r="D43" s="2">
        <v>1554</v>
      </c>
      <c r="E43" s="2">
        <v>4907</v>
      </c>
      <c r="F43" s="2">
        <v>8476</v>
      </c>
      <c r="G43" s="2">
        <v>6662</v>
      </c>
      <c r="H43" s="2">
        <v>452</v>
      </c>
      <c r="I43" s="2">
        <v>4037</v>
      </c>
      <c r="J43" s="2">
        <v>1784</v>
      </c>
      <c r="K43" s="2">
        <v>2706</v>
      </c>
      <c r="L43" s="2">
        <v>511</v>
      </c>
      <c r="M43" s="2">
        <v>628</v>
      </c>
      <c r="N43" s="2">
        <v>618</v>
      </c>
      <c r="O43" s="2">
        <v>12</v>
      </c>
      <c r="P43" s="2">
        <v>0</v>
      </c>
      <c r="Q43" s="4">
        <f>SUM(B43:P43)</f>
        <v>33608</v>
      </c>
    </row>
    <row r="44" spans="1:17" x14ac:dyDescent="0.25">
      <c r="A44" s="26" t="s">
        <v>7</v>
      </c>
      <c r="B44" s="16">
        <v>5</v>
      </c>
      <c r="C44" s="2">
        <v>275</v>
      </c>
      <c r="D44" s="2">
        <v>298</v>
      </c>
      <c r="E44" s="2">
        <v>677</v>
      </c>
      <c r="F44" s="2">
        <v>1243</v>
      </c>
      <c r="G44" s="2">
        <v>1330</v>
      </c>
      <c r="H44" s="2">
        <v>20</v>
      </c>
      <c r="I44" s="2">
        <v>1269</v>
      </c>
      <c r="J44" s="2">
        <v>179</v>
      </c>
      <c r="K44" s="2">
        <v>836</v>
      </c>
      <c r="L44" s="2">
        <v>74</v>
      </c>
      <c r="M44" s="2">
        <v>226</v>
      </c>
      <c r="N44" s="2">
        <v>73</v>
      </c>
      <c r="O44" s="2">
        <v>0</v>
      </c>
      <c r="P44" s="2">
        <v>0</v>
      </c>
      <c r="Q44" s="4">
        <f>SUM(B44:P44)</f>
        <v>6505</v>
      </c>
    </row>
    <row r="45" spans="1:17" ht="15.75" thickBot="1" x14ac:dyDescent="0.3">
      <c r="A45" s="27" t="s">
        <v>5</v>
      </c>
      <c r="B45" s="11">
        <f>SUM(B43:B44)</f>
        <v>30</v>
      </c>
      <c r="C45" s="7">
        <f t="shared" ref="C45:O45" si="5">SUM(C43:C44)</f>
        <v>1511</v>
      </c>
      <c r="D45" s="7">
        <f t="shared" si="5"/>
        <v>1852</v>
      </c>
      <c r="E45" s="7">
        <f t="shared" si="5"/>
        <v>5584</v>
      </c>
      <c r="F45" s="7">
        <f t="shared" si="5"/>
        <v>9719</v>
      </c>
      <c r="G45" s="7">
        <f t="shared" si="5"/>
        <v>7992</v>
      </c>
      <c r="H45" s="7">
        <f t="shared" si="5"/>
        <v>472</v>
      </c>
      <c r="I45" s="7">
        <f t="shared" si="5"/>
        <v>5306</v>
      </c>
      <c r="J45" s="7">
        <f t="shared" si="5"/>
        <v>1963</v>
      </c>
      <c r="K45" s="7">
        <f t="shared" si="5"/>
        <v>3542</v>
      </c>
      <c r="L45" s="7">
        <f t="shared" si="5"/>
        <v>585</v>
      </c>
      <c r="M45" s="7">
        <f t="shared" si="5"/>
        <v>854</v>
      </c>
      <c r="N45" s="7">
        <f t="shared" si="5"/>
        <v>691</v>
      </c>
      <c r="O45" s="7">
        <f t="shared" si="5"/>
        <v>12</v>
      </c>
      <c r="P45" s="5">
        <v>0</v>
      </c>
      <c r="Q45" s="8">
        <f>SUM(Q43:Q44)</f>
        <v>40113</v>
      </c>
    </row>
    <row r="48" spans="1:17" x14ac:dyDescent="0.25">
      <c r="A48" s="1" t="s">
        <v>32</v>
      </c>
    </row>
    <row r="49" spans="1:7" ht="15.75" thickBot="1" x14ac:dyDescent="0.3">
      <c r="A49" s="85" t="s">
        <v>70</v>
      </c>
      <c r="B49" s="85"/>
      <c r="C49" s="85"/>
      <c r="D49" s="85"/>
      <c r="E49" s="85"/>
      <c r="F49" s="85"/>
      <c r="G49" s="85"/>
    </row>
    <row r="50" spans="1:7" x14ac:dyDescent="0.25">
      <c r="A50" s="19">
        <v>43101</v>
      </c>
      <c r="B50" s="22" t="s">
        <v>0</v>
      </c>
      <c r="C50" s="23" t="s">
        <v>1</v>
      </c>
      <c r="D50" s="23" t="s">
        <v>2</v>
      </c>
      <c r="E50" s="23" t="s">
        <v>3</v>
      </c>
      <c r="F50" s="23" t="s">
        <v>4</v>
      </c>
      <c r="G50" s="24" t="s">
        <v>5</v>
      </c>
    </row>
    <row r="51" spans="1:7" x14ac:dyDescent="0.25">
      <c r="A51" s="20" t="s">
        <v>6</v>
      </c>
      <c r="B51" s="3">
        <v>5</v>
      </c>
      <c r="C51" s="2">
        <v>18458</v>
      </c>
      <c r="D51" s="2">
        <v>1159</v>
      </c>
      <c r="E51" s="2">
        <v>7111</v>
      </c>
      <c r="F51" s="2">
        <v>7064</v>
      </c>
      <c r="G51" s="4">
        <f>SUM(B51:F51)</f>
        <v>33797</v>
      </c>
    </row>
    <row r="52" spans="1:7" x14ac:dyDescent="0.25">
      <c r="A52" s="20" t="s">
        <v>7</v>
      </c>
      <c r="B52" s="3">
        <v>0</v>
      </c>
      <c r="C52" s="2">
        <v>2322</v>
      </c>
      <c r="D52" s="2">
        <v>212</v>
      </c>
      <c r="E52" s="2">
        <v>1479</v>
      </c>
      <c r="F52" s="2">
        <v>2230</v>
      </c>
      <c r="G52" s="4">
        <f>SUM(B52:F52)</f>
        <v>6243</v>
      </c>
    </row>
    <row r="53" spans="1:7" ht="15.75" thickBot="1" x14ac:dyDescent="0.3">
      <c r="A53" s="21" t="s">
        <v>5</v>
      </c>
      <c r="B53" s="6">
        <f>SUM(B51:B52)</f>
        <v>5</v>
      </c>
      <c r="C53" s="6">
        <f t="shared" ref="C53:F53" si="6">SUM(C51:C52)</f>
        <v>20780</v>
      </c>
      <c r="D53" s="6">
        <f t="shared" si="6"/>
        <v>1371</v>
      </c>
      <c r="E53" s="6">
        <f t="shared" si="6"/>
        <v>8590</v>
      </c>
      <c r="F53" s="6">
        <f t="shared" si="6"/>
        <v>9294</v>
      </c>
      <c r="G53" s="6">
        <f>SUM(G51:G52)</f>
        <v>40040</v>
      </c>
    </row>
    <row r="54" spans="1:7" ht="3.4" customHeight="1" thickBot="1" x14ac:dyDescent="0.3"/>
    <row r="55" spans="1:7" x14ac:dyDescent="0.25">
      <c r="A55" s="19">
        <v>43466</v>
      </c>
      <c r="B55" s="22" t="s">
        <v>0</v>
      </c>
      <c r="C55" s="23" t="s">
        <v>1</v>
      </c>
      <c r="D55" s="23" t="s">
        <v>2</v>
      </c>
      <c r="E55" s="23" t="s">
        <v>3</v>
      </c>
      <c r="F55" s="23" t="s">
        <v>4</v>
      </c>
      <c r="G55" s="24" t="s">
        <v>5</v>
      </c>
    </row>
    <row r="56" spans="1:7" x14ac:dyDescent="0.25">
      <c r="A56" s="20" t="s">
        <v>6</v>
      </c>
      <c r="B56" s="3">
        <v>16</v>
      </c>
      <c r="C56" s="2">
        <v>18446</v>
      </c>
      <c r="D56" s="2">
        <v>1201</v>
      </c>
      <c r="E56" s="2">
        <v>7089</v>
      </c>
      <c r="F56" s="2">
        <v>7147</v>
      </c>
      <c r="G56" s="4">
        <f>SUM(B56:F56)</f>
        <v>33899</v>
      </c>
    </row>
    <row r="57" spans="1:7" x14ac:dyDescent="0.25">
      <c r="A57" s="20" t="s">
        <v>7</v>
      </c>
      <c r="B57" s="3">
        <v>2</v>
      </c>
      <c r="C57" s="2">
        <v>2356</v>
      </c>
      <c r="D57" s="2">
        <v>220</v>
      </c>
      <c r="E57" s="2">
        <v>1488</v>
      </c>
      <c r="F57" s="2">
        <v>2324</v>
      </c>
      <c r="G57" s="4">
        <f>SUM(B57:F57)</f>
        <v>6390</v>
      </c>
    </row>
    <row r="58" spans="1:7" ht="15.75" thickBot="1" x14ac:dyDescent="0.3">
      <c r="A58" s="21" t="s">
        <v>5</v>
      </c>
      <c r="B58" s="6">
        <f>SUM(B56:B57)</f>
        <v>18</v>
      </c>
      <c r="C58" s="6">
        <f t="shared" ref="C58:F58" si="7">SUM(C56:C57)</f>
        <v>20802</v>
      </c>
      <c r="D58" s="6">
        <f t="shared" si="7"/>
        <v>1421</v>
      </c>
      <c r="E58" s="6">
        <f t="shared" si="7"/>
        <v>8577</v>
      </c>
      <c r="F58" s="6">
        <f t="shared" si="7"/>
        <v>9471</v>
      </c>
      <c r="G58" s="6">
        <f>SUM(G56:G57)</f>
        <v>40289</v>
      </c>
    </row>
    <row r="59" spans="1:7" ht="3.4" customHeight="1" thickBot="1" x14ac:dyDescent="0.3"/>
    <row r="60" spans="1:7" x14ac:dyDescent="0.25">
      <c r="A60" s="19">
        <v>43831</v>
      </c>
      <c r="B60" s="22" t="s">
        <v>0</v>
      </c>
      <c r="C60" s="23" t="s">
        <v>1</v>
      </c>
      <c r="D60" s="23" t="s">
        <v>2</v>
      </c>
      <c r="E60" s="23" t="s">
        <v>3</v>
      </c>
      <c r="F60" s="23" t="s">
        <v>4</v>
      </c>
      <c r="G60" s="24" t="s">
        <v>5</v>
      </c>
    </row>
    <row r="61" spans="1:7" x14ac:dyDescent="0.25">
      <c r="A61" s="20" t="s">
        <v>6</v>
      </c>
      <c r="B61" s="3">
        <v>30</v>
      </c>
      <c r="C61" s="2">
        <v>18192</v>
      </c>
      <c r="D61" s="2">
        <v>1201</v>
      </c>
      <c r="E61" s="2">
        <v>7103</v>
      </c>
      <c r="F61" s="2">
        <v>7082</v>
      </c>
      <c r="G61" s="4">
        <f>SUM(B61:F61)</f>
        <v>33608</v>
      </c>
    </row>
    <row r="62" spans="1:7" x14ac:dyDescent="0.25">
      <c r="A62" s="20" t="s">
        <v>7</v>
      </c>
      <c r="B62" s="3">
        <v>3</v>
      </c>
      <c r="C62" s="2">
        <v>2400</v>
      </c>
      <c r="D62" s="2">
        <v>238</v>
      </c>
      <c r="E62" s="2">
        <v>1548</v>
      </c>
      <c r="F62" s="2">
        <v>2316</v>
      </c>
      <c r="G62" s="4">
        <f>SUM(B62:F62)</f>
        <v>6505</v>
      </c>
    </row>
    <row r="63" spans="1:7" ht="15.75" thickBot="1" x14ac:dyDescent="0.3">
      <c r="A63" s="21" t="s">
        <v>5</v>
      </c>
      <c r="B63" s="6">
        <f>SUM(B61:B62)</f>
        <v>33</v>
      </c>
      <c r="C63" s="6">
        <f t="shared" ref="C63:F63" si="8">SUM(C61:C62)</f>
        <v>20592</v>
      </c>
      <c r="D63" s="6">
        <f t="shared" si="8"/>
        <v>1439</v>
      </c>
      <c r="E63" s="6">
        <f t="shared" si="8"/>
        <v>8651</v>
      </c>
      <c r="F63" s="6">
        <f t="shared" si="8"/>
        <v>9398</v>
      </c>
      <c r="G63" s="6">
        <f>SUM(G61:G62)</f>
        <v>40113</v>
      </c>
    </row>
    <row r="65" spans="1:34" s="1" customFormat="1" x14ac:dyDescent="0.25">
      <c r="A65" s="17" t="s">
        <v>66</v>
      </c>
      <c r="B65" s="1" t="s">
        <v>75</v>
      </c>
    </row>
    <row r="67" spans="1:34" x14ac:dyDescent="0.25">
      <c r="A67" s="17" t="s">
        <v>50</v>
      </c>
    </row>
    <row r="68" spans="1:34" ht="15.75" thickBot="1" x14ac:dyDescent="0.3">
      <c r="A68" s="17" t="s">
        <v>71</v>
      </c>
    </row>
    <row r="69" spans="1:34" s="18" customFormat="1" x14ac:dyDescent="0.25">
      <c r="A69" s="55"/>
      <c r="B69" s="86">
        <v>40179</v>
      </c>
      <c r="C69" s="86"/>
      <c r="D69" s="86"/>
      <c r="E69" s="87">
        <v>40544</v>
      </c>
      <c r="F69" s="87"/>
      <c r="G69" s="87"/>
      <c r="H69" s="86">
        <v>40909</v>
      </c>
      <c r="I69" s="86"/>
      <c r="J69" s="86"/>
      <c r="K69" s="87">
        <v>41275</v>
      </c>
      <c r="L69" s="87"/>
      <c r="M69" s="87"/>
      <c r="N69" s="86">
        <v>41640</v>
      </c>
      <c r="O69" s="86"/>
      <c r="P69" s="86"/>
      <c r="Q69" s="87">
        <v>42005</v>
      </c>
      <c r="R69" s="87"/>
      <c r="S69" s="87"/>
      <c r="T69" s="86">
        <v>42370</v>
      </c>
      <c r="U69" s="86"/>
      <c r="V69" s="86"/>
      <c r="W69" s="87">
        <v>42736</v>
      </c>
      <c r="X69" s="87"/>
      <c r="Y69" s="87"/>
      <c r="Z69" s="86">
        <v>43101</v>
      </c>
      <c r="AA69" s="86"/>
      <c r="AB69" s="86"/>
      <c r="AC69" s="87">
        <v>43466</v>
      </c>
      <c r="AD69" s="87"/>
      <c r="AE69" s="87"/>
      <c r="AF69" s="86">
        <v>43831</v>
      </c>
      <c r="AG69" s="86"/>
      <c r="AH69" s="88"/>
    </row>
    <row r="70" spans="1:34" s="18" customFormat="1" ht="15.75" thickBot="1" x14ac:dyDescent="0.3">
      <c r="A70" s="58"/>
      <c r="B70" s="59" t="s">
        <v>47</v>
      </c>
      <c r="C70" s="59" t="s">
        <v>48</v>
      </c>
      <c r="D70" s="59" t="s">
        <v>49</v>
      </c>
      <c r="E70" s="59" t="s">
        <v>47</v>
      </c>
      <c r="F70" s="59" t="s">
        <v>48</v>
      </c>
      <c r="G70" s="59" t="s">
        <v>49</v>
      </c>
      <c r="H70" s="59" t="s">
        <v>47</v>
      </c>
      <c r="I70" s="59" t="s">
        <v>48</v>
      </c>
      <c r="J70" s="59" t="s">
        <v>49</v>
      </c>
      <c r="K70" s="59" t="s">
        <v>47</v>
      </c>
      <c r="L70" s="59" t="s">
        <v>48</v>
      </c>
      <c r="M70" s="59" t="s">
        <v>49</v>
      </c>
      <c r="N70" s="59" t="s">
        <v>47</v>
      </c>
      <c r="O70" s="59" t="s">
        <v>48</v>
      </c>
      <c r="P70" s="59" t="s">
        <v>49</v>
      </c>
      <c r="Q70" s="59" t="s">
        <v>47</v>
      </c>
      <c r="R70" s="59" t="s">
        <v>48</v>
      </c>
      <c r="S70" s="59" t="s">
        <v>49</v>
      </c>
      <c r="T70" s="59" t="s">
        <v>47</v>
      </c>
      <c r="U70" s="59" t="s">
        <v>48</v>
      </c>
      <c r="V70" s="59" t="s">
        <v>49</v>
      </c>
      <c r="W70" s="59" t="s">
        <v>47</v>
      </c>
      <c r="X70" s="59" t="s">
        <v>48</v>
      </c>
      <c r="Y70" s="59" t="s">
        <v>49</v>
      </c>
      <c r="Z70" s="59" t="s">
        <v>47</v>
      </c>
      <c r="AA70" s="59" t="s">
        <v>48</v>
      </c>
      <c r="AB70" s="59" t="s">
        <v>49</v>
      </c>
      <c r="AC70" s="59" t="s">
        <v>47</v>
      </c>
      <c r="AD70" s="59" t="s">
        <v>48</v>
      </c>
      <c r="AE70" s="59" t="s">
        <v>49</v>
      </c>
      <c r="AF70" s="59" t="s">
        <v>47</v>
      </c>
      <c r="AG70" s="59" t="s">
        <v>48</v>
      </c>
      <c r="AH70" s="60" t="s">
        <v>49</v>
      </c>
    </row>
    <row r="71" spans="1:34" x14ac:dyDescent="0.25">
      <c r="A71" s="66" t="s">
        <v>33</v>
      </c>
      <c r="B71" s="67">
        <v>7035</v>
      </c>
      <c r="C71" s="68">
        <v>6190</v>
      </c>
      <c r="D71" s="68">
        <f>C71-B71</f>
        <v>-845</v>
      </c>
      <c r="E71" s="69">
        <v>7125</v>
      </c>
      <c r="F71" s="70">
        <v>6646</v>
      </c>
      <c r="G71" s="70">
        <f>F71-E71</f>
        <v>-479</v>
      </c>
      <c r="H71" s="71">
        <v>7125</v>
      </c>
      <c r="I71" s="68">
        <v>6401</v>
      </c>
      <c r="J71" s="68">
        <f>I71-H71</f>
        <v>-724</v>
      </c>
      <c r="K71" s="69">
        <v>6296</v>
      </c>
      <c r="L71" s="72">
        <v>6215</v>
      </c>
      <c r="M71" s="72">
        <f>L71-K71</f>
        <v>-81</v>
      </c>
      <c r="N71" s="71">
        <v>6393</v>
      </c>
      <c r="O71" s="68">
        <v>6276</v>
      </c>
      <c r="P71" s="68">
        <f>O71-N71</f>
        <v>-117</v>
      </c>
      <c r="Q71" s="73">
        <v>6394</v>
      </c>
      <c r="R71" s="70">
        <v>6279</v>
      </c>
      <c r="S71" s="70">
        <f>R71-Q71</f>
        <v>-115</v>
      </c>
      <c r="T71" s="68">
        <v>6412</v>
      </c>
      <c r="U71" s="68">
        <v>6224</v>
      </c>
      <c r="V71" s="68">
        <f>U71-T71</f>
        <v>-188</v>
      </c>
      <c r="W71" s="72">
        <v>6412</v>
      </c>
      <c r="X71" s="72">
        <v>5981</v>
      </c>
      <c r="Y71" s="72">
        <f>X71-W71</f>
        <v>-431</v>
      </c>
      <c r="Z71" s="68">
        <v>6411</v>
      </c>
      <c r="AA71" s="68">
        <v>5839</v>
      </c>
      <c r="AB71" s="68">
        <f>AA71-Z71</f>
        <v>-572</v>
      </c>
      <c r="AC71" s="72">
        <v>6430</v>
      </c>
      <c r="AD71" s="72">
        <v>5753</v>
      </c>
      <c r="AE71" s="72">
        <f>AD71-AC71</f>
        <v>-677</v>
      </c>
      <c r="AF71" s="68">
        <v>6428</v>
      </c>
      <c r="AG71" s="68">
        <v>5583</v>
      </c>
      <c r="AH71" s="74">
        <f>AG71-AF71</f>
        <v>-845</v>
      </c>
    </row>
    <row r="72" spans="1:34" x14ac:dyDescent="0.25">
      <c r="A72" s="56" t="s">
        <v>34</v>
      </c>
      <c r="B72" s="49">
        <v>3944</v>
      </c>
      <c r="C72" s="44">
        <v>3572</v>
      </c>
      <c r="D72" s="44">
        <f t="shared" ref="D72:D84" si="9">C72-B72</f>
        <v>-372</v>
      </c>
      <c r="E72" s="48">
        <v>4010</v>
      </c>
      <c r="F72" s="46">
        <v>3756</v>
      </c>
      <c r="G72" s="46">
        <f t="shared" ref="G72:G84" si="10">F72-E72</f>
        <v>-254</v>
      </c>
      <c r="H72" s="50">
        <v>4012</v>
      </c>
      <c r="I72" s="44">
        <v>3518</v>
      </c>
      <c r="J72" s="44">
        <f t="shared" ref="J72:J84" si="11">I72-H72</f>
        <v>-494</v>
      </c>
      <c r="K72" s="48">
        <v>3634</v>
      </c>
      <c r="L72" s="47">
        <v>3512</v>
      </c>
      <c r="M72" s="47">
        <f t="shared" ref="M72:M84" si="12">L72-K72</f>
        <v>-122</v>
      </c>
      <c r="N72" s="50">
        <v>3707</v>
      </c>
      <c r="O72" s="44">
        <v>3602</v>
      </c>
      <c r="P72" s="44">
        <f t="shared" ref="P72:P84" si="13">O72-N72</f>
        <v>-105</v>
      </c>
      <c r="Q72" s="45">
        <v>3707</v>
      </c>
      <c r="R72" s="46">
        <v>3614</v>
      </c>
      <c r="S72" s="46">
        <f t="shared" ref="S72:S84" si="14">R72-Q72</f>
        <v>-93</v>
      </c>
      <c r="T72" s="44">
        <v>3793</v>
      </c>
      <c r="U72" s="44">
        <v>3662</v>
      </c>
      <c r="V72" s="44">
        <f t="shared" ref="V72:V84" si="15">U72-T72</f>
        <v>-131</v>
      </c>
      <c r="W72" s="47">
        <v>3779</v>
      </c>
      <c r="X72" s="47">
        <v>3571</v>
      </c>
      <c r="Y72" s="47">
        <f t="shared" ref="Y72:Y84" si="16">X72-W72</f>
        <v>-208</v>
      </c>
      <c r="Z72" s="44">
        <f>6+3781</f>
        <v>3787</v>
      </c>
      <c r="AA72" s="44">
        <v>3467</v>
      </c>
      <c r="AB72" s="44">
        <f t="shared" ref="AB72:AB84" si="17">AA72-Z72</f>
        <v>-320</v>
      </c>
      <c r="AC72" s="47">
        <v>3896</v>
      </c>
      <c r="AD72" s="47">
        <v>3511</v>
      </c>
      <c r="AE72" s="47">
        <f t="shared" ref="AE72:AE84" si="18">AD72-AC72</f>
        <v>-385</v>
      </c>
      <c r="AF72" s="44">
        <v>3895</v>
      </c>
      <c r="AG72" s="44">
        <v>3497</v>
      </c>
      <c r="AH72" s="57">
        <f t="shared" ref="AH72:AH84" si="19">AG72-AF72</f>
        <v>-398</v>
      </c>
    </row>
    <row r="73" spans="1:34" x14ac:dyDescent="0.25">
      <c r="A73" s="56" t="s">
        <v>35</v>
      </c>
      <c r="B73" s="49">
        <v>2517</v>
      </c>
      <c r="C73" s="44">
        <v>2308</v>
      </c>
      <c r="D73" s="44">
        <f t="shared" si="9"/>
        <v>-209</v>
      </c>
      <c r="E73" s="48">
        <v>2402</v>
      </c>
      <c r="F73" s="46">
        <v>2343</v>
      </c>
      <c r="G73" s="46">
        <f t="shared" si="10"/>
        <v>-59</v>
      </c>
      <c r="H73" s="50">
        <v>2402</v>
      </c>
      <c r="I73" s="44">
        <v>2205</v>
      </c>
      <c r="J73" s="44">
        <f t="shared" si="11"/>
        <v>-197</v>
      </c>
      <c r="K73" s="48">
        <v>2204</v>
      </c>
      <c r="L73" s="47">
        <v>2140</v>
      </c>
      <c r="M73" s="47">
        <f t="shared" si="12"/>
        <v>-64</v>
      </c>
      <c r="N73" s="50">
        <v>2244</v>
      </c>
      <c r="O73" s="44">
        <v>2191</v>
      </c>
      <c r="P73" s="44">
        <f t="shared" si="13"/>
        <v>-53</v>
      </c>
      <c r="Q73" s="48">
        <v>2244</v>
      </c>
      <c r="R73" s="46">
        <v>2232</v>
      </c>
      <c r="S73" s="46">
        <f t="shared" si="14"/>
        <v>-12</v>
      </c>
      <c r="T73" s="44">
        <v>2294</v>
      </c>
      <c r="U73" s="44">
        <v>2235</v>
      </c>
      <c r="V73" s="44">
        <f t="shared" si="15"/>
        <v>-59</v>
      </c>
      <c r="W73" s="47">
        <v>2294</v>
      </c>
      <c r="X73" s="47">
        <v>2269</v>
      </c>
      <c r="Y73" s="47">
        <f t="shared" si="16"/>
        <v>-25</v>
      </c>
      <c r="Z73" s="44">
        <f>5+2296</f>
        <v>2301</v>
      </c>
      <c r="AA73" s="44">
        <v>2222</v>
      </c>
      <c r="AB73" s="44">
        <f t="shared" si="17"/>
        <v>-79</v>
      </c>
      <c r="AC73" s="47">
        <v>2363</v>
      </c>
      <c r="AD73" s="47">
        <v>2238</v>
      </c>
      <c r="AE73" s="47">
        <f t="shared" si="18"/>
        <v>-125</v>
      </c>
      <c r="AF73" s="44">
        <v>2363</v>
      </c>
      <c r="AG73" s="44">
        <v>2214</v>
      </c>
      <c r="AH73" s="57">
        <f t="shared" si="19"/>
        <v>-149</v>
      </c>
    </row>
    <row r="74" spans="1:34" x14ac:dyDescent="0.25">
      <c r="A74" s="56" t="s">
        <v>36</v>
      </c>
      <c r="B74" s="49">
        <v>2580</v>
      </c>
      <c r="C74" s="44">
        <v>2320</v>
      </c>
      <c r="D74" s="44">
        <f t="shared" si="9"/>
        <v>-260</v>
      </c>
      <c r="E74" s="48">
        <v>2447</v>
      </c>
      <c r="F74" s="46">
        <v>2394</v>
      </c>
      <c r="G74" s="46">
        <f t="shared" si="10"/>
        <v>-53</v>
      </c>
      <c r="H74" s="50">
        <v>2406</v>
      </c>
      <c r="I74" s="44">
        <v>2192</v>
      </c>
      <c r="J74" s="44">
        <f t="shared" si="11"/>
        <v>-214</v>
      </c>
      <c r="K74" s="48">
        <v>2204</v>
      </c>
      <c r="L74" s="47">
        <v>2129</v>
      </c>
      <c r="M74" s="47">
        <f t="shared" si="12"/>
        <v>-75</v>
      </c>
      <c r="N74" s="50">
        <v>2234</v>
      </c>
      <c r="O74" s="44">
        <v>2190</v>
      </c>
      <c r="P74" s="44">
        <f t="shared" si="13"/>
        <v>-44</v>
      </c>
      <c r="Q74" s="48">
        <v>2234</v>
      </c>
      <c r="R74" s="46">
        <v>2195</v>
      </c>
      <c r="S74" s="46">
        <f t="shared" si="14"/>
        <v>-39</v>
      </c>
      <c r="T74" s="44">
        <v>2309</v>
      </c>
      <c r="U74" s="44">
        <v>2243</v>
      </c>
      <c r="V74" s="44">
        <f t="shared" si="15"/>
        <v>-66</v>
      </c>
      <c r="W74" s="47">
        <v>2309</v>
      </c>
      <c r="X74" s="47">
        <v>2230</v>
      </c>
      <c r="Y74" s="47">
        <f t="shared" si="16"/>
        <v>-79</v>
      </c>
      <c r="Z74" s="44">
        <f>6+2309</f>
        <v>2315</v>
      </c>
      <c r="AA74" s="44">
        <v>2209</v>
      </c>
      <c r="AB74" s="44">
        <f t="shared" si="17"/>
        <v>-106</v>
      </c>
      <c r="AC74" s="47">
        <v>2368</v>
      </c>
      <c r="AD74" s="47">
        <v>2184</v>
      </c>
      <c r="AE74" s="47">
        <f t="shared" si="18"/>
        <v>-184</v>
      </c>
      <c r="AF74" s="44">
        <v>2373</v>
      </c>
      <c r="AG74" s="44">
        <v>2190</v>
      </c>
      <c r="AH74" s="57">
        <f t="shared" si="19"/>
        <v>-183</v>
      </c>
    </row>
    <row r="75" spans="1:34" x14ac:dyDescent="0.25">
      <c r="A75" s="56" t="s">
        <v>37</v>
      </c>
      <c r="B75" s="49">
        <v>3474</v>
      </c>
      <c r="C75" s="44">
        <v>3304</v>
      </c>
      <c r="D75" s="44">
        <f t="shared" si="9"/>
        <v>-170</v>
      </c>
      <c r="E75" s="48">
        <v>3340</v>
      </c>
      <c r="F75" s="46">
        <v>3301</v>
      </c>
      <c r="G75" s="46">
        <f t="shared" si="10"/>
        <v>-39</v>
      </c>
      <c r="H75" s="50">
        <v>3387</v>
      </c>
      <c r="I75" s="44">
        <v>3128</v>
      </c>
      <c r="J75" s="44">
        <f t="shared" si="11"/>
        <v>-259</v>
      </c>
      <c r="K75" s="48">
        <v>3163</v>
      </c>
      <c r="L75" s="47">
        <v>3153</v>
      </c>
      <c r="M75" s="47">
        <f t="shared" si="12"/>
        <v>-10</v>
      </c>
      <c r="N75" s="50">
        <v>3323</v>
      </c>
      <c r="O75" s="44">
        <v>3152</v>
      </c>
      <c r="P75" s="44">
        <f t="shared" si="13"/>
        <v>-171</v>
      </c>
      <c r="Q75" s="48">
        <v>3323</v>
      </c>
      <c r="R75" s="46">
        <v>3298</v>
      </c>
      <c r="S75" s="46">
        <f t="shared" si="14"/>
        <v>-25</v>
      </c>
      <c r="T75" s="44">
        <v>3395</v>
      </c>
      <c r="U75" s="44">
        <v>3338</v>
      </c>
      <c r="V75" s="44">
        <f t="shared" si="15"/>
        <v>-57</v>
      </c>
      <c r="W75" s="47">
        <v>3395</v>
      </c>
      <c r="X75" s="47">
        <v>3369</v>
      </c>
      <c r="Y75" s="47">
        <f t="shared" si="16"/>
        <v>-26</v>
      </c>
      <c r="Z75" s="44">
        <f>5+3397</f>
        <v>3402</v>
      </c>
      <c r="AA75" s="44">
        <v>3321</v>
      </c>
      <c r="AB75" s="44">
        <f t="shared" si="17"/>
        <v>-81</v>
      </c>
      <c r="AC75" s="47">
        <v>3456</v>
      </c>
      <c r="AD75" s="47">
        <v>3240</v>
      </c>
      <c r="AE75" s="47">
        <f t="shared" si="18"/>
        <v>-216</v>
      </c>
      <c r="AF75" s="44">
        <v>3461</v>
      </c>
      <c r="AG75" s="44">
        <v>3178</v>
      </c>
      <c r="AH75" s="57">
        <f t="shared" si="19"/>
        <v>-283</v>
      </c>
    </row>
    <row r="76" spans="1:34" x14ac:dyDescent="0.25">
      <c r="A76" s="56" t="s">
        <v>38</v>
      </c>
      <c r="B76" s="51">
        <v>1959</v>
      </c>
      <c r="C76" s="44">
        <v>1850</v>
      </c>
      <c r="D76" s="44">
        <f t="shared" si="9"/>
        <v>-109</v>
      </c>
      <c r="E76" s="52">
        <v>1867</v>
      </c>
      <c r="F76" s="46">
        <v>1844</v>
      </c>
      <c r="G76" s="46">
        <f t="shared" si="10"/>
        <v>-23</v>
      </c>
      <c r="H76" s="53">
        <v>1868</v>
      </c>
      <c r="I76" s="44">
        <v>1717</v>
      </c>
      <c r="J76" s="44">
        <f t="shared" si="11"/>
        <v>-151</v>
      </c>
      <c r="K76" s="52">
        <v>1711</v>
      </c>
      <c r="L76" s="47">
        <v>1701</v>
      </c>
      <c r="M76" s="47">
        <f t="shared" si="12"/>
        <v>-10</v>
      </c>
      <c r="N76" s="53">
        <v>1746</v>
      </c>
      <c r="O76" s="44">
        <v>1708</v>
      </c>
      <c r="P76" s="44">
        <f t="shared" si="13"/>
        <v>-38</v>
      </c>
      <c r="Q76" s="48">
        <v>1746</v>
      </c>
      <c r="R76" s="46">
        <v>1733</v>
      </c>
      <c r="S76" s="46">
        <f t="shared" si="14"/>
        <v>-13</v>
      </c>
      <c r="T76" s="44">
        <v>1813</v>
      </c>
      <c r="U76" s="44">
        <v>1760</v>
      </c>
      <c r="V76" s="44">
        <f t="shared" si="15"/>
        <v>-53</v>
      </c>
      <c r="W76" s="47">
        <v>1813</v>
      </c>
      <c r="X76" s="47">
        <v>1807</v>
      </c>
      <c r="Y76" s="47">
        <f t="shared" si="16"/>
        <v>-6</v>
      </c>
      <c r="Z76" s="44">
        <f>3+1851</f>
        <v>1854</v>
      </c>
      <c r="AA76" s="44">
        <v>1809</v>
      </c>
      <c r="AB76" s="44">
        <f t="shared" si="17"/>
        <v>-45</v>
      </c>
      <c r="AC76" s="47">
        <v>1913</v>
      </c>
      <c r="AD76" s="47">
        <v>1825</v>
      </c>
      <c r="AE76" s="47">
        <f t="shared" si="18"/>
        <v>-88</v>
      </c>
      <c r="AF76" s="44">
        <v>1913</v>
      </c>
      <c r="AG76" s="44">
        <v>1827</v>
      </c>
      <c r="AH76" s="57">
        <f t="shared" si="19"/>
        <v>-86</v>
      </c>
    </row>
    <row r="77" spans="1:34" x14ac:dyDescent="0.25">
      <c r="A77" s="56" t="s">
        <v>39</v>
      </c>
      <c r="B77" s="49">
        <v>3775</v>
      </c>
      <c r="C77" s="44">
        <v>3687</v>
      </c>
      <c r="D77" s="44">
        <f t="shared" si="9"/>
        <v>-88</v>
      </c>
      <c r="E77" s="48">
        <v>3732</v>
      </c>
      <c r="F77" s="46">
        <v>3652</v>
      </c>
      <c r="G77" s="46">
        <f t="shared" si="10"/>
        <v>-80</v>
      </c>
      <c r="H77" s="50">
        <v>3732</v>
      </c>
      <c r="I77" s="44">
        <v>3443</v>
      </c>
      <c r="J77" s="44">
        <f t="shared" si="11"/>
        <v>-289</v>
      </c>
      <c r="K77" s="48">
        <v>3440</v>
      </c>
      <c r="L77" s="47">
        <v>3417</v>
      </c>
      <c r="M77" s="47">
        <f t="shared" si="12"/>
        <v>-23</v>
      </c>
      <c r="N77" s="50">
        <v>3517</v>
      </c>
      <c r="O77" s="44">
        <v>3433</v>
      </c>
      <c r="P77" s="44">
        <f t="shared" si="13"/>
        <v>-84</v>
      </c>
      <c r="Q77" s="52">
        <v>3517</v>
      </c>
      <c r="R77" s="46">
        <v>3491</v>
      </c>
      <c r="S77" s="46">
        <f t="shared" si="14"/>
        <v>-26</v>
      </c>
      <c r="T77" s="44">
        <v>3608</v>
      </c>
      <c r="U77" s="44">
        <v>3546</v>
      </c>
      <c r="V77" s="44">
        <f t="shared" si="15"/>
        <v>-62</v>
      </c>
      <c r="W77" s="47">
        <v>3605</v>
      </c>
      <c r="X77" s="47">
        <v>3548</v>
      </c>
      <c r="Y77" s="47">
        <f t="shared" si="16"/>
        <v>-57</v>
      </c>
      <c r="Z77" s="44">
        <f>5+3607</f>
        <v>3612</v>
      </c>
      <c r="AA77" s="44">
        <v>3546</v>
      </c>
      <c r="AB77" s="44">
        <f t="shared" si="17"/>
        <v>-66</v>
      </c>
      <c r="AC77" s="47">
        <v>3691</v>
      </c>
      <c r="AD77" s="47">
        <v>3562</v>
      </c>
      <c r="AE77" s="47">
        <f t="shared" si="18"/>
        <v>-129</v>
      </c>
      <c r="AF77" s="44">
        <v>3691</v>
      </c>
      <c r="AG77" s="44">
        <v>3544</v>
      </c>
      <c r="AH77" s="57">
        <f t="shared" si="19"/>
        <v>-147</v>
      </c>
    </row>
    <row r="78" spans="1:34" x14ac:dyDescent="0.25">
      <c r="A78" s="56" t="s">
        <v>40</v>
      </c>
      <c r="B78" s="49">
        <v>4261</v>
      </c>
      <c r="C78" s="44">
        <v>4187</v>
      </c>
      <c r="D78" s="44">
        <f t="shared" si="9"/>
        <v>-74</v>
      </c>
      <c r="E78" s="48">
        <v>4287</v>
      </c>
      <c r="F78" s="46">
        <v>4091</v>
      </c>
      <c r="G78" s="46">
        <f t="shared" si="10"/>
        <v>-196</v>
      </c>
      <c r="H78" s="50">
        <v>4286</v>
      </c>
      <c r="I78" s="44">
        <v>3860</v>
      </c>
      <c r="J78" s="44">
        <f t="shared" si="11"/>
        <v>-426</v>
      </c>
      <c r="K78" s="48">
        <v>3826</v>
      </c>
      <c r="L78" s="47">
        <v>3792</v>
      </c>
      <c r="M78" s="47">
        <f t="shared" si="12"/>
        <v>-34</v>
      </c>
      <c r="N78" s="50">
        <v>4026</v>
      </c>
      <c r="O78" s="44">
        <v>3819</v>
      </c>
      <c r="P78" s="44">
        <f t="shared" si="13"/>
        <v>-207</v>
      </c>
      <c r="Q78" s="48">
        <v>4026</v>
      </c>
      <c r="R78" s="46">
        <v>4013</v>
      </c>
      <c r="S78" s="46">
        <f t="shared" si="14"/>
        <v>-13</v>
      </c>
      <c r="T78" s="44">
        <v>4100</v>
      </c>
      <c r="U78" s="54">
        <v>4025</v>
      </c>
      <c r="V78" s="44">
        <f t="shared" si="15"/>
        <v>-75</v>
      </c>
      <c r="W78" s="46">
        <v>4100</v>
      </c>
      <c r="X78" s="46">
        <v>4153</v>
      </c>
      <c r="Y78" s="46">
        <f t="shared" si="16"/>
        <v>53</v>
      </c>
      <c r="Z78" s="44">
        <f>1+4103</f>
        <v>4104</v>
      </c>
      <c r="AA78" s="44">
        <v>4166</v>
      </c>
      <c r="AB78" s="44">
        <f t="shared" si="17"/>
        <v>62</v>
      </c>
      <c r="AC78" s="46">
        <v>4203</v>
      </c>
      <c r="AD78" s="46">
        <v>4221</v>
      </c>
      <c r="AE78" s="47">
        <f t="shared" si="18"/>
        <v>18</v>
      </c>
      <c r="AF78" s="44">
        <v>4203</v>
      </c>
      <c r="AG78" s="44">
        <v>4198</v>
      </c>
      <c r="AH78" s="57">
        <f t="shared" si="19"/>
        <v>-5</v>
      </c>
    </row>
    <row r="79" spans="1:34" x14ac:dyDescent="0.25">
      <c r="A79" s="56" t="s">
        <v>41</v>
      </c>
      <c r="B79" s="49">
        <v>1442</v>
      </c>
      <c r="C79" s="44">
        <v>1290</v>
      </c>
      <c r="D79" s="44">
        <f t="shared" si="9"/>
        <v>-152</v>
      </c>
      <c r="E79" s="48">
        <v>1382</v>
      </c>
      <c r="F79" s="46">
        <v>1354</v>
      </c>
      <c r="G79" s="46">
        <f t="shared" si="10"/>
        <v>-28</v>
      </c>
      <c r="H79" s="50">
        <v>1383</v>
      </c>
      <c r="I79" s="44">
        <v>1267</v>
      </c>
      <c r="J79" s="44">
        <f t="shared" si="11"/>
        <v>-116</v>
      </c>
      <c r="K79" s="48">
        <v>1266</v>
      </c>
      <c r="L79" s="47">
        <v>1236</v>
      </c>
      <c r="M79" s="47">
        <f t="shared" si="12"/>
        <v>-30</v>
      </c>
      <c r="N79" s="50">
        <v>1298</v>
      </c>
      <c r="O79" s="44">
        <v>1266</v>
      </c>
      <c r="P79" s="44">
        <f t="shared" si="13"/>
        <v>-32</v>
      </c>
      <c r="Q79" s="48">
        <v>1298</v>
      </c>
      <c r="R79" s="46">
        <v>1296</v>
      </c>
      <c r="S79" s="46">
        <f t="shared" si="14"/>
        <v>-2</v>
      </c>
      <c r="T79" s="44">
        <v>1330</v>
      </c>
      <c r="U79" s="44">
        <v>1278</v>
      </c>
      <c r="V79" s="44">
        <f t="shared" si="15"/>
        <v>-52</v>
      </c>
      <c r="W79" s="46">
        <v>1330</v>
      </c>
      <c r="X79" s="46">
        <v>1267</v>
      </c>
      <c r="Y79" s="46">
        <f t="shared" si="16"/>
        <v>-63</v>
      </c>
      <c r="Z79" s="44">
        <f>4+1331</f>
        <v>1335</v>
      </c>
      <c r="AA79" s="44">
        <v>1221</v>
      </c>
      <c r="AB79" s="44">
        <f t="shared" si="17"/>
        <v>-114</v>
      </c>
      <c r="AC79" s="46">
        <v>1362</v>
      </c>
      <c r="AD79" s="46">
        <v>1231</v>
      </c>
      <c r="AE79" s="47">
        <f t="shared" si="18"/>
        <v>-131</v>
      </c>
      <c r="AF79" s="44">
        <v>1357</v>
      </c>
      <c r="AG79" s="44">
        <v>1185</v>
      </c>
      <c r="AH79" s="57">
        <f t="shared" si="19"/>
        <v>-172</v>
      </c>
    </row>
    <row r="80" spans="1:34" x14ac:dyDescent="0.25">
      <c r="A80" s="56" t="s">
        <v>42</v>
      </c>
      <c r="B80" s="49">
        <v>1455</v>
      </c>
      <c r="C80" s="44">
        <v>1303</v>
      </c>
      <c r="D80" s="44">
        <f t="shared" si="9"/>
        <v>-152</v>
      </c>
      <c r="E80" s="48">
        <v>1402</v>
      </c>
      <c r="F80" s="46">
        <v>1345</v>
      </c>
      <c r="G80" s="46">
        <f t="shared" si="10"/>
        <v>-57</v>
      </c>
      <c r="H80" s="50">
        <v>1402</v>
      </c>
      <c r="I80" s="44">
        <v>1289</v>
      </c>
      <c r="J80" s="44">
        <f t="shared" si="11"/>
        <v>-113</v>
      </c>
      <c r="K80" s="48">
        <v>1272</v>
      </c>
      <c r="L80" s="47">
        <v>1269</v>
      </c>
      <c r="M80" s="47">
        <f t="shared" si="12"/>
        <v>-3</v>
      </c>
      <c r="N80" s="50">
        <v>1308</v>
      </c>
      <c r="O80" s="44">
        <v>1272</v>
      </c>
      <c r="P80" s="44">
        <f t="shared" si="13"/>
        <v>-36</v>
      </c>
      <c r="Q80" s="48">
        <v>1308</v>
      </c>
      <c r="R80" s="46">
        <v>1300</v>
      </c>
      <c r="S80" s="46">
        <f t="shared" si="14"/>
        <v>-8</v>
      </c>
      <c r="T80" s="44">
        <v>1338</v>
      </c>
      <c r="U80" s="44">
        <v>1304</v>
      </c>
      <c r="V80" s="44">
        <f t="shared" si="15"/>
        <v>-34</v>
      </c>
      <c r="W80" s="46">
        <v>1338</v>
      </c>
      <c r="X80" s="46">
        <v>1318</v>
      </c>
      <c r="Y80" s="46">
        <f t="shared" si="16"/>
        <v>-20</v>
      </c>
      <c r="Z80" s="44">
        <f>2+1340</f>
        <v>1342</v>
      </c>
      <c r="AA80" s="44">
        <v>1289</v>
      </c>
      <c r="AB80" s="44">
        <f t="shared" si="17"/>
        <v>-53</v>
      </c>
      <c r="AC80" s="46">
        <v>1393</v>
      </c>
      <c r="AD80" s="46">
        <v>1262</v>
      </c>
      <c r="AE80" s="47">
        <f t="shared" si="18"/>
        <v>-131</v>
      </c>
      <c r="AF80" s="44">
        <v>1393</v>
      </c>
      <c r="AG80" s="44">
        <v>1256</v>
      </c>
      <c r="AH80" s="57">
        <f t="shared" si="19"/>
        <v>-137</v>
      </c>
    </row>
    <row r="81" spans="1:34" x14ac:dyDescent="0.25">
      <c r="A81" s="56" t="s">
        <v>43</v>
      </c>
      <c r="B81" s="49">
        <v>1381</v>
      </c>
      <c r="C81" s="44">
        <v>1247</v>
      </c>
      <c r="D81" s="44">
        <f t="shared" si="9"/>
        <v>-134</v>
      </c>
      <c r="E81" s="48">
        <v>1319</v>
      </c>
      <c r="F81" s="46">
        <v>1280</v>
      </c>
      <c r="G81" s="46">
        <f t="shared" si="10"/>
        <v>-39</v>
      </c>
      <c r="H81" s="50">
        <v>1305</v>
      </c>
      <c r="I81" s="44">
        <v>1209</v>
      </c>
      <c r="J81" s="44">
        <f t="shared" si="11"/>
        <v>-96</v>
      </c>
      <c r="K81" s="48">
        <v>1206</v>
      </c>
      <c r="L81" s="47">
        <v>1193</v>
      </c>
      <c r="M81" s="47">
        <f t="shared" si="12"/>
        <v>-13</v>
      </c>
      <c r="N81" s="50">
        <v>1240</v>
      </c>
      <c r="O81" s="44">
        <v>1206</v>
      </c>
      <c r="P81" s="44">
        <f t="shared" si="13"/>
        <v>-34</v>
      </c>
      <c r="Q81" s="48">
        <v>1240</v>
      </c>
      <c r="R81" s="46">
        <v>1236</v>
      </c>
      <c r="S81" s="46">
        <f t="shared" si="14"/>
        <v>-4</v>
      </c>
      <c r="T81" s="44">
        <v>1308</v>
      </c>
      <c r="U81" s="44">
        <v>1266</v>
      </c>
      <c r="V81" s="44">
        <f t="shared" si="15"/>
        <v>-42</v>
      </c>
      <c r="W81" s="46">
        <v>1308</v>
      </c>
      <c r="X81" s="46">
        <v>1298</v>
      </c>
      <c r="Y81" s="46">
        <f t="shared" si="16"/>
        <v>-10</v>
      </c>
      <c r="Z81" s="44">
        <v>1309</v>
      </c>
      <c r="AA81" s="44">
        <v>1297</v>
      </c>
      <c r="AB81" s="44">
        <f t="shared" si="17"/>
        <v>-12</v>
      </c>
      <c r="AC81" s="46">
        <v>1349</v>
      </c>
      <c r="AD81" s="46">
        <v>1306</v>
      </c>
      <c r="AE81" s="47">
        <f t="shared" si="18"/>
        <v>-43</v>
      </c>
      <c r="AF81" s="44">
        <v>1349</v>
      </c>
      <c r="AG81" s="44">
        <v>1323</v>
      </c>
      <c r="AH81" s="57">
        <f t="shared" si="19"/>
        <v>-26</v>
      </c>
    </row>
    <row r="82" spans="1:34" x14ac:dyDescent="0.25">
      <c r="A82" s="56" t="s">
        <v>44</v>
      </c>
      <c r="B82" s="49">
        <v>1350</v>
      </c>
      <c r="C82" s="44">
        <v>1175</v>
      </c>
      <c r="D82" s="44">
        <f t="shared" si="9"/>
        <v>-175</v>
      </c>
      <c r="E82" s="48">
        <v>1289</v>
      </c>
      <c r="F82" s="46">
        <v>1254</v>
      </c>
      <c r="G82" s="46">
        <f t="shared" si="10"/>
        <v>-35</v>
      </c>
      <c r="H82" s="50">
        <v>1289</v>
      </c>
      <c r="I82" s="44">
        <v>1177</v>
      </c>
      <c r="J82" s="44">
        <f t="shared" si="11"/>
        <v>-112</v>
      </c>
      <c r="K82" s="48">
        <v>1206</v>
      </c>
      <c r="L82" s="47">
        <v>1175</v>
      </c>
      <c r="M82" s="47">
        <f t="shared" si="12"/>
        <v>-31</v>
      </c>
      <c r="N82" s="50">
        <v>1236</v>
      </c>
      <c r="O82" s="44">
        <v>1206</v>
      </c>
      <c r="P82" s="44">
        <f t="shared" si="13"/>
        <v>-30</v>
      </c>
      <c r="Q82" s="48">
        <v>1236</v>
      </c>
      <c r="R82" s="46">
        <v>1235</v>
      </c>
      <c r="S82" s="46">
        <f t="shared" si="14"/>
        <v>-1</v>
      </c>
      <c r="T82" s="44">
        <v>1283</v>
      </c>
      <c r="U82" s="44">
        <v>1246</v>
      </c>
      <c r="V82" s="44">
        <f t="shared" si="15"/>
        <v>-37</v>
      </c>
      <c r="W82" s="46">
        <v>1283</v>
      </c>
      <c r="X82" s="46">
        <v>1306</v>
      </c>
      <c r="Y82" s="46">
        <f t="shared" si="16"/>
        <v>23</v>
      </c>
      <c r="Z82" s="44">
        <f>4+1284</f>
        <v>1288</v>
      </c>
      <c r="AA82" s="44">
        <v>1317</v>
      </c>
      <c r="AB82" s="44">
        <f t="shared" si="17"/>
        <v>29</v>
      </c>
      <c r="AC82" s="46">
        <v>1352</v>
      </c>
      <c r="AD82" s="46">
        <v>1314</v>
      </c>
      <c r="AE82" s="47">
        <f t="shared" si="18"/>
        <v>-38</v>
      </c>
      <c r="AF82" s="44">
        <v>1352</v>
      </c>
      <c r="AG82" s="44">
        <v>1340</v>
      </c>
      <c r="AH82" s="57">
        <f t="shared" si="19"/>
        <v>-12</v>
      </c>
    </row>
    <row r="83" spans="1:34" x14ac:dyDescent="0.25">
      <c r="A83" s="56" t="s">
        <v>45</v>
      </c>
      <c r="B83" s="49">
        <v>1341</v>
      </c>
      <c r="C83" s="44">
        <v>1224</v>
      </c>
      <c r="D83" s="44">
        <f t="shared" si="9"/>
        <v>-117</v>
      </c>
      <c r="E83" s="48">
        <v>1379</v>
      </c>
      <c r="F83" s="46">
        <v>1352</v>
      </c>
      <c r="G83" s="46">
        <f t="shared" si="10"/>
        <v>-27</v>
      </c>
      <c r="H83" s="50">
        <v>1364</v>
      </c>
      <c r="I83" s="44">
        <v>1249</v>
      </c>
      <c r="J83" s="44">
        <f t="shared" si="11"/>
        <v>-115</v>
      </c>
      <c r="K83" s="48">
        <v>1210</v>
      </c>
      <c r="L83" s="47">
        <v>1205</v>
      </c>
      <c r="M83" s="47">
        <f t="shared" si="12"/>
        <v>-5</v>
      </c>
      <c r="N83" s="50">
        <v>1240</v>
      </c>
      <c r="O83" s="44">
        <v>1216</v>
      </c>
      <c r="P83" s="44">
        <f t="shared" si="13"/>
        <v>-24</v>
      </c>
      <c r="Q83" s="48">
        <v>1240</v>
      </c>
      <c r="R83" s="46">
        <v>1233</v>
      </c>
      <c r="S83" s="46">
        <f t="shared" si="14"/>
        <v>-7</v>
      </c>
      <c r="T83" s="44">
        <v>1279</v>
      </c>
      <c r="U83" s="44">
        <v>1237</v>
      </c>
      <c r="V83" s="44">
        <f t="shared" si="15"/>
        <v>-42</v>
      </c>
      <c r="W83" s="46">
        <v>1279</v>
      </c>
      <c r="X83" s="46">
        <v>1269</v>
      </c>
      <c r="Y83" s="46">
        <f t="shared" si="16"/>
        <v>-10</v>
      </c>
      <c r="Z83" s="44">
        <v>1279</v>
      </c>
      <c r="AA83" s="44">
        <v>1238</v>
      </c>
      <c r="AB83" s="44">
        <f t="shared" si="17"/>
        <v>-41</v>
      </c>
      <c r="AC83" s="46">
        <v>1313</v>
      </c>
      <c r="AD83" s="46">
        <v>1274</v>
      </c>
      <c r="AE83" s="47">
        <f t="shared" si="18"/>
        <v>-39</v>
      </c>
      <c r="AF83" s="44">
        <v>1313</v>
      </c>
      <c r="AG83" s="44">
        <v>1298</v>
      </c>
      <c r="AH83" s="57">
        <f t="shared" si="19"/>
        <v>-15</v>
      </c>
    </row>
    <row r="84" spans="1:34" ht="15.75" thickBot="1" x14ac:dyDescent="0.3">
      <c r="A84" s="75" t="s">
        <v>46</v>
      </c>
      <c r="B84" s="76">
        <v>1908</v>
      </c>
      <c r="C84" s="77">
        <v>1747</v>
      </c>
      <c r="D84" s="77">
        <f t="shared" si="9"/>
        <v>-161</v>
      </c>
      <c r="E84" s="78">
        <v>1828</v>
      </c>
      <c r="F84" s="79">
        <v>1755</v>
      </c>
      <c r="G84" s="79">
        <f t="shared" si="10"/>
        <v>-73</v>
      </c>
      <c r="H84" s="80">
        <v>1779</v>
      </c>
      <c r="I84" s="77">
        <v>1694</v>
      </c>
      <c r="J84" s="77">
        <f t="shared" si="11"/>
        <v>-85</v>
      </c>
      <c r="K84" s="78">
        <v>1681</v>
      </c>
      <c r="L84" s="81">
        <v>1662</v>
      </c>
      <c r="M84" s="81">
        <f t="shared" si="12"/>
        <v>-19</v>
      </c>
      <c r="N84" s="80">
        <v>1711</v>
      </c>
      <c r="O84" s="77">
        <v>1680</v>
      </c>
      <c r="P84" s="77">
        <f t="shared" si="13"/>
        <v>-31</v>
      </c>
      <c r="Q84" s="78">
        <v>1710</v>
      </c>
      <c r="R84" s="79">
        <v>1710</v>
      </c>
      <c r="S84" s="79">
        <f t="shared" si="14"/>
        <v>0</v>
      </c>
      <c r="T84" s="77">
        <v>1753</v>
      </c>
      <c r="U84" s="77">
        <v>1722</v>
      </c>
      <c r="V84" s="77">
        <f t="shared" si="15"/>
        <v>-31</v>
      </c>
      <c r="W84" s="79">
        <v>1753</v>
      </c>
      <c r="X84" s="79">
        <v>1778</v>
      </c>
      <c r="Y84" s="79">
        <f t="shared" si="16"/>
        <v>25</v>
      </c>
      <c r="Z84" s="77">
        <f>4+1754</f>
        <v>1758</v>
      </c>
      <c r="AA84" s="77">
        <v>1769</v>
      </c>
      <c r="AB84" s="77">
        <f t="shared" si="17"/>
        <v>11</v>
      </c>
      <c r="AC84" s="79">
        <v>1796</v>
      </c>
      <c r="AD84" s="79">
        <v>1797</v>
      </c>
      <c r="AE84" s="81">
        <f t="shared" si="18"/>
        <v>1</v>
      </c>
      <c r="AF84" s="77">
        <v>1796</v>
      </c>
      <c r="AG84" s="77">
        <v>1846</v>
      </c>
      <c r="AH84" s="82">
        <f t="shared" si="19"/>
        <v>50</v>
      </c>
    </row>
    <row r="85" spans="1:34" ht="15.75" thickBot="1" x14ac:dyDescent="0.3">
      <c r="A85" s="61"/>
      <c r="B85" s="62">
        <f>SUM(B71:B84)</f>
        <v>38422</v>
      </c>
      <c r="C85" s="63">
        <f>SUM(C71:C84)</f>
        <v>35404</v>
      </c>
      <c r="D85" s="63">
        <f>C85-B85</f>
        <v>-3018</v>
      </c>
      <c r="E85" s="64">
        <f>SUM(E71:E84)</f>
        <v>37809</v>
      </c>
      <c r="F85" s="64">
        <f t="shared" ref="F85:R85" si="20">SUM(F71:F84)</f>
        <v>36367</v>
      </c>
      <c r="G85" s="64">
        <f>SUM(G71:G84)</f>
        <v>-1442</v>
      </c>
      <c r="H85" s="63">
        <f>SUM(H71:H84)</f>
        <v>37740</v>
      </c>
      <c r="I85" s="63">
        <f t="shared" si="20"/>
        <v>34349</v>
      </c>
      <c r="J85" s="63">
        <f>SUM(J71:J84)</f>
        <v>-3391</v>
      </c>
      <c r="K85" s="64">
        <f>SUM(K71:K84)</f>
        <v>34319</v>
      </c>
      <c r="L85" s="64">
        <f t="shared" si="20"/>
        <v>33799</v>
      </c>
      <c r="M85" s="64">
        <f>SUM(M71:M84)</f>
        <v>-520</v>
      </c>
      <c r="N85" s="63">
        <f>SUM(N71:N84)</f>
        <v>35223</v>
      </c>
      <c r="O85" s="63">
        <f t="shared" si="20"/>
        <v>34217</v>
      </c>
      <c r="P85" s="63">
        <f>SUM(P71:P84)</f>
        <v>-1006</v>
      </c>
      <c r="Q85" s="64">
        <f>SUM(Q71:Q84)</f>
        <v>35223</v>
      </c>
      <c r="R85" s="64">
        <f t="shared" si="20"/>
        <v>34865</v>
      </c>
      <c r="S85" s="64">
        <f t="shared" ref="S85:AH85" si="21">SUM(S71:S84)</f>
        <v>-358</v>
      </c>
      <c r="T85" s="63">
        <f t="shared" si="21"/>
        <v>36015</v>
      </c>
      <c r="U85" s="63">
        <f t="shared" si="21"/>
        <v>35086</v>
      </c>
      <c r="V85" s="63">
        <f t="shared" si="21"/>
        <v>-929</v>
      </c>
      <c r="W85" s="64">
        <f t="shared" si="21"/>
        <v>35998</v>
      </c>
      <c r="X85" s="64">
        <f t="shared" si="21"/>
        <v>35164</v>
      </c>
      <c r="Y85" s="64">
        <f t="shared" si="21"/>
        <v>-834</v>
      </c>
      <c r="Z85" s="63">
        <f t="shared" si="21"/>
        <v>36097</v>
      </c>
      <c r="AA85" s="63">
        <f t="shared" si="21"/>
        <v>34710</v>
      </c>
      <c r="AB85" s="63">
        <f t="shared" si="21"/>
        <v>-1387</v>
      </c>
      <c r="AC85" s="64">
        <f t="shared" si="21"/>
        <v>36885</v>
      </c>
      <c r="AD85" s="64">
        <f t="shared" si="21"/>
        <v>34718</v>
      </c>
      <c r="AE85" s="64">
        <f t="shared" si="21"/>
        <v>-2167</v>
      </c>
      <c r="AF85" s="63">
        <f t="shared" si="21"/>
        <v>36887</v>
      </c>
      <c r="AG85" s="63">
        <f t="shared" si="21"/>
        <v>34479</v>
      </c>
      <c r="AH85" s="65">
        <f t="shared" si="21"/>
        <v>-2408</v>
      </c>
    </row>
    <row r="88" spans="1:34" x14ac:dyDescent="0.25">
      <c r="A88" s="1" t="s">
        <v>54</v>
      </c>
    </row>
    <row r="89" spans="1:34" ht="15.75" thickBot="1" x14ac:dyDescent="0.3">
      <c r="A89" s="1" t="s">
        <v>72</v>
      </c>
    </row>
    <row r="90" spans="1:34" s="1" customFormat="1" x14ac:dyDescent="0.25">
      <c r="A90" s="28"/>
      <c r="B90" s="29">
        <v>2010</v>
      </c>
      <c r="C90" s="29">
        <v>2011</v>
      </c>
      <c r="D90" s="29">
        <v>2012</v>
      </c>
      <c r="E90" s="29">
        <v>2013</v>
      </c>
      <c r="F90" s="29">
        <v>2014</v>
      </c>
      <c r="G90" s="29">
        <v>2015</v>
      </c>
      <c r="H90" s="29">
        <v>2016</v>
      </c>
      <c r="I90" s="29">
        <v>2017</v>
      </c>
      <c r="J90" s="29">
        <v>2018</v>
      </c>
      <c r="K90" s="29">
        <v>2019</v>
      </c>
      <c r="L90" s="83" t="s">
        <v>58</v>
      </c>
    </row>
    <row r="91" spans="1:34" x14ac:dyDescent="0.25">
      <c r="A91" s="41" t="s">
        <v>55</v>
      </c>
      <c r="B91" s="2">
        <v>2485</v>
      </c>
      <c r="C91" s="2">
        <v>2083</v>
      </c>
      <c r="D91" s="2">
        <v>917</v>
      </c>
      <c r="E91" s="2">
        <v>711</v>
      </c>
      <c r="F91" s="2">
        <v>677</v>
      </c>
      <c r="G91" s="2">
        <v>840</v>
      </c>
      <c r="H91" s="2">
        <v>1130</v>
      </c>
      <c r="I91" s="2">
        <v>1233</v>
      </c>
      <c r="J91" s="2">
        <v>1054</v>
      </c>
      <c r="K91" s="2">
        <v>1584</v>
      </c>
      <c r="L91" s="4">
        <v>1062</v>
      </c>
    </row>
    <row r="92" spans="1:34" x14ac:dyDescent="0.25">
      <c r="A92" s="41" t="s">
        <v>56</v>
      </c>
      <c r="B92" s="2">
        <v>129</v>
      </c>
      <c r="C92" s="2">
        <v>147</v>
      </c>
      <c r="D92" s="2">
        <v>122</v>
      </c>
      <c r="E92" s="2">
        <v>107</v>
      </c>
      <c r="F92" s="2">
        <v>80</v>
      </c>
      <c r="G92" s="2">
        <v>70</v>
      </c>
      <c r="H92" s="2">
        <v>79</v>
      </c>
      <c r="I92" s="2">
        <v>73</v>
      </c>
      <c r="J92" s="2">
        <v>69</v>
      </c>
      <c r="K92" s="2">
        <v>56</v>
      </c>
      <c r="L92" s="4">
        <v>67</v>
      </c>
    </row>
    <row r="93" spans="1:34" ht="15.75" thickBot="1" x14ac:dyDescent="0.3">
      <c r="A93" s="11" t="s">
        <v>57</v>
      </c>
      <c r="B93" s="5">
        <v>71</v>
      </c>
      <c r="C93" s="5">
        <v>49</v>
      </c>
      <c r="D93" s="5">
        <v>37</v>
      </c>
      <c r="E93" s="5">
        <v>41</v>
      </c>
      <c r="F93" s="5">
        <v>40</v>
      </c>
      <c r="G93" s="5">
        <v>40</v>
      </c>
      <c r="H93" s="5">
        <v>65</v>
      </c>
      <c r="I93" s="5">
        <v>62</v>
      </c>
      <c r="J93" s="5">
        <v>116</v>
      </c>
      <c r="K93" s="5">
        <v>129</v>
      </c>
      <c r="L93" s="43">
        <v>49</v>
      </c>
    </row>
    <row r="94" spans="1:34" x14ac:dyDescent="0.25">
      <c r="B94" s="38"/>
      <c r="C94" s="38"/>
      <c r="D94" s="38"/>
      <c r="E94" s="38"/>
      <c r="F94" s="38"/>
      <c r="H94" s="38"/>
      <c r="J94" s="38"/>
    </row>
    <row r="96" spans="1:34" x14ac:dyDescent="0.25">
      <c r="A96" s="17" t="s">
        <v>73</v>
      </c>
    </row>
    <row r="97" spans="1:1" x14ac:dyDescent="0.25">
      <c r="A97" s="17" t="s">
        <v>74</v>
      </c>
    </row>
  </sheetData>
  <mergeCells count="14">
    <mergeCell ref="AF69:AH69"/>
    <mergeCell ref="Q69:S69"/>
    <mergeCell ref="T69:V69"/>
    <mergeCell ref="W69:Y69"/>
    <mergeCell ref="Z69:AB69"/>
    <mergeCell ref="AC69:AE69"/>
    <mergeCell ref="A31:P31"/>
    <mergeCell ref="A5:H5"/>
    <mergeCell ref="A49:G49"/>
    <mergeCell ref="B69:D69"/>
    <mergeCell ref="E69:G69"/>
    <mergeCell ref="H69:J69"/>
    <mergeCell ref="K69:M69"/>
    <mergeCell ref="N69:P69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Policisté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2019-01-16T13:47:44Z</dcterms:created>
  <dcterms:modified xsi:type="dcterms:W3CDTF">2020-10-22T14:10:13Z</dcterms:modified>
</cp:coreProperties>
</file>